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safiullin_r\Downloads\"/>
    </mc:Choice>
  </mc:AlternateContent>
  <xr:revisionPtr revIDLastSave="0" documentId="13_ncr:1_{56BB03F0-9267-4376-A1ED-577C51C42102}" xr6:coauthVersionLast="47" xr6:coauthVersionMax="47" xr10:uidLastSave="{00000000-0000-0000-0000-000000000000}"/>
  <bookViews>
    <workbookView xWindow="28680" yWindow="-225" windowWidth="29040" windowHeight="15840" tabRatio="500" xr2:uid="{00000000-000D-0000-FFFF-FFFF00000000}"/>
  </bookViews>
  <sheets>
    <sheet name="заявка" sheetId="1" r:id="rId1"/>
    <sheet name="pub_output=csv" sheetId="2" state="hidden" r:id="rId2"/>
    <sheet name="сервисный" sheetId="3" state="hidden" r:id="rId3"/>
  </sheets>
  <definedNames>
    <definedName name="_xlnm._FilterDatabase" localSheetId="2" hidden="1">сервисный!$C$4:$M$54</definedName>
    <definedName name="ExternalData_1" localSheetId="1" hidden="1">'pub_output=csv'!$A$1:$K$35</definedName>
    <definedName name="АЦСНК">сервисный!$M$6:INDEX(сервисный!$M$6:$M$56,MATCH("",сервисный!$M$6:$M$56,0)-1,0)</definedName>
    <definedName name="_xlnm.Print_Area" localSheetId="0">заявка!$C$1:$I$44</definedName>
  </definedName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18" i="3" l="1"/>
  <c r="M18" i="3" s="1"/>
  <c r="A40" i="3"/>
  <c r="L27" i="3"/>
  <c r="L26" i="3"/>
  <c r="L25" i="3"/>
  <c r="L24" i="3"/>
  <c r="L23" i="3"/>
  <c r="L22" i="3"/>
  <c r="L21" i="3"/>
  <c r="L20" i="3"/>
  <c r="L19" i="3"/>
  <c r="L18" i="3"/>
  <c r="U18" i="3" s="1"/>
  <c r="L17" i="3"/>
  <c r="X18" i="3"/>
  <c r="W18" i="3"/>
  <c r="V18" i="3"/>
  <c r="T18" i="3"/>
  <c r="S18" i="3"/>
  <c r="R18" i="3"/>
  <c r="Q18" i="3"/>
  <c r="P18" i="3"/>
  <c r="O18" i="3"/>
  <c r="D18" i="3"/>
  <c r="N18" i="3" s="1"/>
  <c r="L7" i="3"/>
  <c r="L8" i="3"/>
  <c r="L9" i="3"/>
  <c r="L10" i="3"/>
  <c r="L11" i="3"/>
  <c r="L12" i="3"/>
  <c r="L13" i="3"/>
  <c r="L14" i="3"/>
  <c r="L15" i="3"/>
  <c r="L16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6" i="3"/>
  <c r="Y18" i="3" l="1"/>
  <c r="X54" i="3"/>
  <c r="W54" i="3"/>
  <c r="V54" i="3"/>
  <c r="L54" i="3"/>
  <c r="U54" i="3" s="1"/>
  <c r="K54" i="3"/>
  <c r="T54" i="3" s="1"/>
  <c r="J54" i="3"/>
  <c r="S54" i="3" s="1"/>
  <c r="I54" i="3"/>
  <c r="R54" i="3" s="1"/>
  <c r="H54" i="3"/>
  <c r="Q54" i="3" s="1"/>
  <c r="G54" i="3"/>
  <c r="P54" i="3" s="1"/>
  <c r="E54" i="3"/>
  <c r="O54" i="3" s="1"/>
  <c r="D54" i="3"/>
  <c r="N54" i="3" s="1"/>
  <c r="A54" i="3"/>
  <c r="M54" i="3" s="1"/>
  <c r="V53" i="3"/>
  <c r="X53" i="3"/>
  <c r="W53" i="3"/>
  <c r="L53" i="3"/>
  <c r="U53" i="3" s="1"/>
  <c r="K53" i="3"/>
  <c r="T53" i="3" s="1"/>
  <c r="J53" i="3"/>
  <c r="S53" i="3" s="1"/>
  <c r="I53" i="3"/>
  <c r="R53" i="3" s="1"/>
  <c r="H53" i="3"/>
  <c r="Q53" i="3" s="1"/>
  <c r="G53" i="3"/>
  <c r="P53" i="3" s="1"/>
  <c r="E53" i="3"/>
  <c r="O53" i="3" s="1"/>
  <c r="D53" i="3"/>
  <c r="N53" i="3" s="1"/>
  <c r="A53" i="3"/>
  <c r="M53" i="3" s="1"/>
  <c r="X52" i="3"/>
  <c r="W52" i="3"/>
  <c r="V52" i="3"/>
  <c r="L52" i="3"/>
  <c r="U52" i="3" s="1"/>
  <c r="K52" i="3"/>
  <c r="T52" i="3" s="1"/>
  <c r="J52" i="3"/>
  <c r="S52" i="3" s="1"/>
  <c r="I52" i="3"/>
  <c r="R52" i="3" s="1"/>
  <c r="H52" i="3"/>
  <c r="Q52" i="3" s="1"/>
  <c r="G52" i="3"/>
  <c r="P52" i="3" s="1"/>
  <c r="E52" i="3"/>
  <c r="O52" i="3" s="1"/>
  <c r="D52" i="3"/>
  <c r="N52" i="3" s="1"/>
  <c r="A52" i="3"/>
  <c r="B52" i="3" s="1"/>
  <c r="V51" i="3"/>
  <c r="X51" i="3"/>
  <c r="W51" i="3"/>
  <c r="L51" i="3"/>
  <c r="U51" i="3" s="1"/>
  <c r="K51" i="3"/>
  <c r="T51" i="3" s="1"/>
  <c r="J51" i="3"/>
  <c r="S51" i="3" s="1"/>
  <c r="I51" i="3"/>
  <c r="R51" i="3" s="1"/>
  <c r="H51" i="3"/>
  <c r="Q51" i="3" s="1"/>
  <c r="G51" i="3"/>
  <c r="P51" i="3" s="1"/>
  <c r="E51" i="3"/>
  <c r="O51" i="3" s="1"/>
  <c r="D51" i="3"/>
  <c r="N51" i="3" s="1"/>
  <c r="B51" i="3"/>
  <c r="A51" i="3"/>
  <c r="M51" i="3" s="1"/>
  <c r="X50" i="3"/>
  <c r="W50" i="3"/>
  <c r="V50" i="3"/>
  <c r="L50" i="3"/>
  <c r="U50" i="3" s="1"/>
  <c r="K50" i="3"/>
  <c r="T50" i="3" s="1"/>
  <c r="J50" i="3"/>
  <c r="S50" i="3" s="1"/>
  <c r="I50" i="3"/>
  <c r="R50" i="3" s="1"/>
  <c r="H50" i="3"/>
  <c r="Q50" i="3" s="1"/>
  <c r="G50" i="3"/>
  <c r="P50" i="3" s="1"/>
  <c r="E50" i="3"/>
  <c r="O50" i="3" s="1"/>
  <c r="D50" i="3"/>
  <c r="N50" i="3" s="1"/>
  <c r="A50" i="3"/>
  <c r="B50" i="3" s="1"/>
  <c r="X49" i="3"/>
  <c r="W49" i="3"/>
  <c r="V49" i="3"/>
  <c r="L49" i="3"/>
  <c r="U49" i="3" s="1"/>
  <c r="K49" i="3"/>
  <c r="T49" i="3" s="1"/>
  <c r="J49" i="3"/>
  <c r="S49" i="3" s="1"/>
  <c r="I49" i="3"/>
  <c r="R49" i="3" s="1"/>
  <c r="H49" i="3"/>
  <c r="Q49" i="3" s="1"/>
  <c r="G49" i="3"/>
  <c r="P49" i="3" s="1"/>
  <c r="E49" i="3"/>
  <c r="O49" i="3" s="1"/>
  <c r="D49" i="3"/>
  <c r="N49" i="3" s="1"/>
  <c r="A49" i="3"/>
  <c r="M49" i="3" s="1"/>
  <c r="W48" i="3"/>
  <c r="X48" i="3"/>
  <c r="V48" i="3"/>
  <c r="L48" i="3"/>
  <c r="U48" i="3" s="1"/>
  <c r="K48" i="3"/>
  <c r="T48" i="3" s="1"/>
  <c r="J48" i="3"/>
  <c r="S48" i="3" s="1"/>
  <c r="I48" i="3"/>
  <c r="R48" i="3" s="1"/>
  <c r="H48" i="3"/>
  <c r="Q48" i="3" s="1"/>
  <c r="G48" i="3"/>
  <c r="P48" i="3" s="1"/>
  <c r="E48" i="3"/>
  <c r="O48" i="3" s="1"/>
  <c r="D48" i="3"/>
  <c r="N48" i="3" s="1"/>
  <c r="A48" i="3"/>
  <c r="B48" i="3" s="1"/>
  <c r="V47" i="3"/>
  <c r="X47" i="3"/>
  <c r="W47" i="3"/>
  <c r="L47" i="3"/>
  <c r="U47" i="3" s="1"/>
  <c r="K47" i="3"/>
  <c r="T47" i="3" s="1"/>
  <c r="J47" i="3"/>
  <c r="S47" i="3" s="1"/>
  <c r="I47" i="3"/>
  <c r="R47" i="3" s="1"/>
  <c r="H47" i="3"/>
  <c r="Q47" i="3" s="1"/>
  <c r="G47" i="3"/>
  <c r="P47" i="3" s="1"/>
  <c r="E47" i="3"/>
  <c r="O47" i="3" s="1"/>
  <c r="D47" i="3"/>
  <c r="N47" i="3" s="1"/>
  <c r="A47" i="3"/>
  <c r="M47" i="3" s="1"/>
  <c r="X46" i="3"/>
  <c r="W46" i="3"/>
  <c r="V46" i="3"/>
  <c r="L46" i="3"/>
  <c r="U46" i="3" s="1"/>
  <c r="K46" i="3"/>
  <c r="T46" i="3" s="1"/>
  <c r="J46" i="3"/>
  <c r="S46" i="3" s="1"/>
  <c r="I46" i="3"/>
  <c r="R46" i="3" s="1"/>
  <c r="H46" i="3"/>
  <c r="Q46" i="3" s="1"/>
  <c r="G46" i="3"/>
  <c r="P46" i="3" s="1"/>
  <c r="E46" i="3"/>
  <c r="O46" i="3" s="1"/>
  <c r="D46" i="3"/>
  <c r="N46" i="3" s="1"/>
  <c r="A46" i="3"/>
  <c r="B46" i="3" s="1"/>
  <c r="X45" i="3"/>
  <c r="W45" i="3"/>
  <c r="V45" i="3"/>
  <c r="L45" i="3"/>
  <c r="U45" i="3" s="1"/>
  <c r="K45" i="3"/>
  <c r="T45" i="3" s="1"/>
  <c r="J45" i="3"/>
  <c r="S45" i="3" s="1"/>
  <c r="I45" i="3"/>
  <c r="R45" i="3" s="1"/>
  <c r="H45" i="3"/>
  <c r="Q45" i="3" s="1"/>
  <c r="G45" i="3"/>
  <c r="P45" i="3" s="1"/>
  <c r="E45" i="3"/>
  <c r="O45" i="3" s="1"/>
  <c r="D45" i="3"/>
  <c r="N45" i="3" s="1"/>
  <c r="A45" i="3"/>
  <c r="M45" i="3" s="1"/>
  <c r="W44" i="3"/>
  <c r="X44" i="3"/>
  <c r="V44" i="3"/>
  <c r="L44" i="3"/>
  <c r="U44" i="3" s="1"/>
  <c r="K44" i="3"/>
  <c r="T44" i="3" s="1"/>
  <c r="J44" i="3"/>
  <c r="S44" i="3" s="1"/>
  <c r="I44" i="3"/>
  <c r="R44" i="3" s="1"/>
  <c r="H44" i="3"/>
  <c r="Q44" i="3" s="1"/>
  <c r="G44" i="3"/>
  <c r="P44" i="3" s="1"/>
  <c r="E44" i="3"/>
  <c r="O44" i="3" s="1"/>
  <c r="D44" i="3"/>
  <c r="N44" i="3" s="1"/>
  <c r="A44" i="3"/>
  <c r="B44" i="3" s="1"/>
  <c r="X43" i="3"/>
  <c r="W43" i="3"/>
  <c r="V43" i="3"/>
  <c r="L43" i="3"/>
  <c r="U43" i="3" s="1"/>
  <c r="K43" i="3"/>
  <c r="T43" i="3" s="1"/>
  <c r="J43" i="3"/>
  <c r="S43" i="3" s="1"/>
  <c r="I43" i="3"/>
  <c r="R43" i="3" s="1"/>
  <c r="H43" i="3"/>
  <c r="Q43" i="3" s="1"/>
  <c r="G43" i="3"/>
  <c r="P43" i="3" s="1"/>
  <c r="E43" i="3"/>
  <c r="O43" i="3" s="1"/>
  <c r="D43" i="3"/>
  <c r="N43" i="3" s="1"/>
  <c r="B43" i="3"/>
  <c r="A43" i="3"/>
  <c r="M43" i="3" s="1"/>
  <c r="X42" i="3"/>
  <c r="W42" i="3"/>
  <c r="V42" i="3"/>
  <c r="L42" i="3"/>
  <c r="U42" i="3" s="1"/>
  <c r="K42" i="3"/>
  <c r="T42" i="3" s="1"/>
  <c r="J42" i="3"/>
  <c r="S42" i="3" s="1"/>
  <c r="I42" i="3"/>
  <c r="R42" i="3" s="1"/>
  <c r="H42" i="3"/>
  <c r="Q42" i="3" s="1"/>
  <c r="G42" i="3"/>
  <c r="P42" i="3" s="1"/>
  <c r="E42" i="3"/>
  <c r="O42" i="3" s="1"/>
  <c r="D42" i="3"/>
  <c r="N42" i="3" s="1"/>
  <c r="A42" i="3"/>
  <c r="B42" i="3" s="1"/>
  <c r="X41" i="3"/>
  <c r="W41" i="3"/>
  <c r="V41" i="3"/>
  <c r="L41" i="3"/>
  <c r="U41" i="3" s="1"/>
  <c r="K41" i="3"/>
  <c r="T41" i="3" s="1"/>
  <c r="J41" i="3"/>
  <c r="S41" i="3" s="1"/>
  <c r="I41" i="3"/>
  <c r="R41" i="3" s="1"/>
  <c r="H41" i="3"/>
  <c r="Q41" i="3" s="1"/>
  <c r="G41" i="3"/>
  <c r="P41" i="3" s="1"/>
  <c r="E41" i="3"/>
  <c r="O41" i="3" s="1"/>
  <c r="D41" i="3"/>
  <c r="N41" i="3" s="1"/>
  <c r="A41" i="3"/>
  <c r="M41" i="3" s="1"/>
  <c r="W40" i="3"/>
  <c r="U40" i="3"/>
  <c r="T40" i="3"/>
  <c r="S40" i="3"/>
  <c r="R40" i="3"/>
  <c r="Q40" i="3"/>
  <c r="P40" i="3"/>
  <c r="O40" i="3"/>
  <c r="N40" i="3"/>
  <c r="M40" i="3"/>
  <c r="X40" i="3"/>
  <c r="V40" i="3"/>
  <c r="C40" i="3"/>
  <c r="T39" i="3"/>
  <c r="O39" i="3"/>
  <c r="X39" i="3"/>
  <c r="W39" i="3"/>
  <c r="V39" i="3"/>
  <c r="U39" i="3"/>
  <c r="J39" i="3"/>
  <c r="S39" i="3" s="1"/>
  <c r="I39" i="3"/>
  <c r="R39" i="3" s="1"/>
  <c r="H39" i="3"/>
  <c r="Q39" i="3" s="1"/>
  <c r="G39" i="3"/>
  <c r="P39" i="3" s="1"/>
  <c r="D39" i="3"/>
  <c r="N39" i="3" s="1"/>
  <c r="A39" i="3"/>
  <c r="M39" i="3" s="1"/>
  <c r="T38" i="3"/>
  <c r="S38" i="3"/>
  <c r="R38" i="3"/>
  <c r="O38" i="3"/>
  <c r="X38" i="3"/>
  <c r="W38" i="3"/>
  <c r="V38" i="3"/>
  <c r="U38" i="3"/>
  <c r="H38" i="3"/>
  <c r="Q38" i="3" s="1"/>
  <c r="G38" i="3"/>
  <c r="P38" i="3" s="1"/>
  <c r="D38" i="3"/>
  <c r="N38" i="3" s="1"/>
  <c r="A38" i="3"/>
  <c r="M38" i="3" s="1"/>
  <c r="W37" i="3"/>
  <c r="O37" i="3"/>
  <c r="X37" i="3"/>
  <c r="V37" i="3"/>
  <c r="U37" i="3"/>
  <c r="K37" i="3"/>
  <c r="T37" i="3" s="1"/>
  <c r="J37" i="3"/>
  <c r="S37" i="3" s="1"/>
  <c r="I37" i="3"/>
  <c r="R37" i="3" s="1"/>
  <c r="H37" i="3"/>
  <c r="Q37" i="3" s="1"/>
  <c r="G37" i="3"/>
  <c r="P37" i="3" s="1"/>
  <c r="D37" i="3"/>
  <c r="A37" i="3"/>
  <c r="C37" i="3" s="1"/>
  <c r="O36" i="3"/>
  <c r="X36" i="3"/>
  <c r="W36" i="3"/>
  <c r="V36" i="3"/>
  <c r="U36" i="3"/>
  <c r="K36" i="3"/>
  <c r="T36" i="3" s="1"/>
  <c r="J36" i="3"/>
  <c r="S36" i="3" s="1"/>
  <c r="I36" i="3"/>
  <c r="R36" i="3" s="1"/>
  <c r="H36" i="3"/>
  <c r="Q36" i="3" s="1"/>
  <c r="G36" i="3"/>
  <c r="P36" i="3" s="1"/>
  <c r="D36" i="3"/>
  <c r="N36" i="3" s="1"/>
  <c r="A36" i="3"/>
  <c r="C36" i="3" s="1"/>
  <c r="K35" i="3"/>
  <c r="J35" i="3"/>
  <c r="I35" i="3"/>
  <c r="H35" i="3"/>
  <c r="G35" i="3"/>
  <c r="U33" i="3"/>
  <c r="X33" i="3"/>
  <c r="W33" i="3"/>
  <c r="V33" i="3"/>
  <c r="K33" i="3"/>
  <c r="T33" i="3" s="1"/>
  <c r="J33" i="3"/>
  <c r="S33" i="3" s="1"/>
  <c r="I33" i="3"/>
  <c r="R33" i="3" s="1"/>
  <c r="H33" i="3"/>
  <c r="Q33" i="3" s="1"/>
  <c r="G33" i="3"/>
  <c r="P33" i="3" s="1"/>
  <c r="O33" i="3"/>
  <c r="D33" i="3"/>
  <c r="N33" i="3" s="1"/>
  <c r="A33" i="3"/>
  <c r="C33" i="3" s="1"/>
  <c r="O32" i="3"/>
  <c r="X32" i="3"/>
  <c r="W32" i="3"/>
  <c r="V32" i="3"/>
  <c r="U32" i="3"/>
  <c r="K32" i="3"/>
  <c r="T32" i="3" s="1"/>
  <c r="J32" i="3"/>
  <c r="S32" i="3" s="1"/>
  <c r="I32" i="3"/>
  <c r="R32" i="3" s="1"/>
  <c r="H32" i="3"/>
  <c r="Q32" i="3" s="1"/>
  <c r="G32" i="3"/>
  <c r="P32" i="3" s="1"/>
  <c r="D32" i="3"/>
  <c r="N32" i="3" s="1"/>
  <c r="A32" i="3"/>
  <c r="C32" i="3" s="1"/>
  <c r="O31" i="3"/>
  <c r="X31" i="3"/>
  <c r="W31" i="3"/>
  <c r="V31" i="3"/>
  <c r="U31" i="3"/>
  <c r="K31" i="3"/>
  <c r="T31" i="3" s="1"/>
  <c r="J31" i="3"/>
  <c r="S31" i="3" s="1"/>
  <c r="I31" i="3"/>
  <c r="R31" i="3" s="1"/>
  <c r="H31" i="3"/>
  <c r="Q31" i="3" s="1"/>
  <c r="G31" i="3"/>
  <c r="P31" i="3" s="1"/>
  <c r="D31" i="3"/>
  <c r="N31" i="3" s="1"/>
  <c r="A31" i="3"/>
  <c r="C31" i="3" s="1"/>
  <c r="X30" i="3"/>
  <c r="O30" i="3"/>
  <c r="W30" i="3"/>
  <c r="V30" i="3"/>
  <c r="U30" i="3"/>
  <c r="K30" i="3"/>
  <c r="T30" i="3" s="1"/>
  <c r="J30" i="3"/>
  <c r="S30" i="3" s="1"/>
  <c r="I30" i="3"/>
  <c r="R30" i="3" s="1"/>
  <c r="H30" i="3"/>
  <c r="Q30" i="3" s="1"/>
  <c r="G30" i="3"/>
  <c r="P30" i="3" s="1"/>
  <c r="D30" i="3"/>
  <c r="N30" i="3" s="1"/>
  <c r="A30" i="3"/>
  <c r="C30" i="3" s="1"/>
  <c r="O29" i="3"/>
  <c r="X29" i="3"/>
  <c r="W29" i="3"/>
  <c r="V29" i="3"/>
  <c r="U29" i="3"/>
  <c r="K29" i="3"/>
  <c r="T29" i="3" s="1"/>
  <c r="J29" i="3"/>
  <c r="S29" i="3" s="1"/>
  <c r="I29" i="3"/>
  <c r="R29" i="3" s="1"/>
  <c r="H29" i="3"/>
  <c r="Q29" i="3" s="1"/>
  <c r="G29" i="3"/>
  <c r="P29" i="3" s="1"/>
  <c r="D29" i="3"/>
  <c r="N29" i="3" s="1"/>
  <c r="A29" i="3"/>
  <c r="C29" i="3" s="1"/>
  <c r="X28" i="3"/>
  <c r="O28" i="3"/>
  <c r="W28" i="3"/>
  <c r="V28" i="3"/>
  <c r="U28" i="3"/>
  <c r="K28" i="3"/>
  <c r="T28" i="3" s="1"/>
  <c r="J28" i="3"/>
  <c r="S28" i="3" s="1"/>
  <c r="I28" i="3"/>
  <c r="R28" i="3" s="1"/>
  <c r="H28" i="3"/>
  <c r="Q28" i="3" s="1"/>
  <c r="G28" i="3"/>
  <c r="P28" i="3" s="1"/>
  <c r="D28" i="3"/>
  <c r="N28" i="3" s="1"/>
  <c r="A28" i="3"/>
  <c r="C28" i="3" s="1"/>
  <c r="O27" i="3"/>
  <c r="X27" i="3"/>
  <c r="W27" i="3"/>
  <c r="V27" i="3"/>
  <c r="U27" i="3"/>
  <c r="K27" i="3"/>
  <c r="T27" i="3" s="1"/>
  <c r="J27" i="3"/>
  <c r="S27" i="3" s="1"/>
  <c r="I27" i="3"/>
  <c r="R27" i="3" s="1"/>
  <c r="H27" i="3"/>
  <c r="Q27" i="3" s="1"/>
  <c r="G27" i="3"/>
  <c r="P27" i="3" s="1"/>
  <c r="D27" i="3"/>
  <c r="N27" i="3" s="1"/>
  <c r="A27" i="3"/>
  <c r="C27" i="3" s="1"/>
  <c r="X26" i="3"/>
  <c r="O26" i="3"/>
  <c r="W26" i="3"/>
  <c r="V26" i="3"/>
  <c r="U26" i="3"/>
  <c r="K26" i="3"/>
  <c r="T26" i="3" s="1"/>
  <c r="J26" i="3"/>
  <c r="S26" i="3" s="1"/>
  <c r="I26" i="3"/>
  <c r="R26" i="3" s="1"/>
  <c r="H26" i="3"/>
  <c r="Q26" i="3" s="1"/>
  <c r="G26" i="3"/>
  <c r="P26" i="3" s="1"/>
  <c r="D26" i="3"/>
  <c r="N26" i="3" s="1"/>
  <c r="A26" i="3"/>
  <c r="C26" i="3" s="1"/>
  <c r="X25" i="3"/>
  <c r="W25" i="3"/>
  <c r="V25" i="3"/>
  <c r="U25" i="3"/>
  <c r="K25" i="3"/>
  <c r="T25" i="3" s="1"/>
  <c r="J25" i="3"/>
  <c r="S25" i="3" s="1"/>
  <c r="I25" i="3"/>
  <c r="R25" i="3" s="1"/>
  <c r="H25" i="3"/>
  <c r="Q25" i="3" s="1"/>
  <c r="G25" i="3"/>
  <c r="P25" i="3" s="1"/>
  <c r="E25" i="3"/>
  <c r="O25" i="3" s="1"/>
  <c r="D25" i="3"/>
  <c r="N25" i="3" s="1"/>
  <c r="A25" i="3"/>
  <c r="M25" i="3" s="1"/>
  <c r="X24" i="3"/>
  <c r="W24" i="3"/>
  <c r="V24" i="3"/>
  <c r="U24" i="3"/>
  <c r="K24" i="3"/>
  <c r="T24" i="3" s="1"/>
  <c r="J24" i="3"/>
  <c r="S24" i="3" s="1"/>
  <c r="I24" i="3"/>
  <c r="R24" i="3" s="1"/>
  <c r="H24" i="3"/>
  <c r="Q24" i="3" s="1"/>
  <c r="G24" i="3"/>
  <c r="P24" i="3" s="1"/>
  <c r="E24" i="3"/>
  <c r="O24" i="3" s="1"/>
  <c r="D24" i="3"/>
  <c r="N24" i="3" s="1"/>
  <c r="A24" i="3"/>
  <c r="M24" i="3" s="1"/>
  <c r="O23" i="3"/>
  <c r="X23" i="3"/>
  <c r="W23" i="3"/>
  <c r="V23" i="3"/>
  <c r="U23" i="3"/>
  <c r="K23" i="3"/>
  <c r="T23" i="3" s="1"/>
  <c r="J23" i="3"/>
  <c r="S23" i="3" s="1"/>
  <c r="I23" i="3"/>
  <c r="R23" i="3" s="1"/>
  <c r="H23" i="3"/>
  <c r="Q23" i="3" s="1"/>
  <c r="G23" i="3"/>
  <c r="P23" i="3" s="1"/>
  <c r="D23" i="3"/>
  <c r="N23" i="3" s="1"/>
  <c r="A23" i="3"/>
  <c r="C23" i="3" s="1"/>
  <c r="O22" i="3"/>
  <c r="X22" i="3"/>
  <c r="W22" i="3"/>
  <c r="V22" i="3"/>
  <c r="U22" i="3"/>
  <c r="K22" i="3"/>
  <c r="T22" i="3" s="1"/>
  <c r="J22" i="3"/>
  <c r="S22" i="3" s="1"/>
  <c r="I22" i="3"/>
  <c r="R22" i="3" s="1"/>
  <c r="H22" i="3"/>
  <c r="Q22" i="3" s="1"/>
  <c r="G22" i="3"/>
  <c r="P22" i="3" s="1"/>
  <c r="D22" i="3"/>
  <c r="N22" i="3" s="1"/>
  <c r="A22" i="3"/>
  <c r="C22" i="3" s="1"/>
  <c r="O21" i="3"/>
  <c r="X21" i="3"/>
  <c r="W21" i="3"/>
  <c r="V21" i="3"/>
  <c r="U21" i="3"/>
  <c r="K21" i="3"/>
  <c r="T21" i="3" s="1"/>
  <c r="J21" i="3"/>
  <c r="S21" i="3" s="1"/>
  <c r="I21" i="3"/>
  <c r="R21" i="3" s="1"/>
  <c r="H21" i="3"/>
  <c r="Q21" i="3" s="1"/>
  <c r="G21" i="3"/>
  <c r="P21" i="3" s="1"/>
  <c r="D21" i="3"/>
  <c r="N21" i="3" s="1"/>
  <c r="A21" i="3"/>
  <c r="C21" i="3" s="1"/>
  <c r="O20" i="3"/>
  <c r="X20" i="3"/>
  <c r="W20" i="3"/>
  <c r="V20" i="3"/>
  <c r="U20" i="3"/>
  <c r="K20" i="3"/>
  <c r="T20" i="3" s="1"/>
  <c r="J20" i="3"/>
  <c r="S20" i="3" s="1"/>
  <c r="I20" i="3"/>
  <c r="R20" i="3" s="1"/>
  <c r="H20" i="3"/>
  <c r="Q20" i="3" s="1"/>
  <c r="G20" i="3"/>
  <c r="P20" i="3" s="1"/>
  <c r="D20" i="3"/>
  <c r="N20" i="3" s="1"/>
  <c r="A20" i="3"/>
  <c r="C20" i="3" s="1"/>
  <c r="O19" i="3"/>
  <c r="X19" i="3"/>
  <c r="W19" i="3"/>
  <c r="V19" i="3"/>
  <c r="U19" i="3"/>
  <c r="K19" i="3"/>
  <c r="T19" i="3" s="1"/>
  <c r="J19" i="3"/>
  <c r="S19" i="3" s="1"/>
  <c r="I19" i="3"/>
  <c r="R19" i="3" s="1"/>
  <c r="H19" i="3"/>
  <c r="Q19" i="3" s="1"/>
  <c r="G19" i="3"/>
  <c r="P19" i="3" s="1"/>
  <c r="D19" i="3"/>
  <c r="N19" i="3" s="1"/>
  <c r="A19" i="3"/>
  <c r="C19" i="3" s="1"/>
  <c r="C18" i="3"/>
  <c r="W17" i="3"/>
  <c r="V17" i="3"/>
  <c r="O17" i="3"/>
  <c r="X17" i="3"/>
  <c r="U17" i="3"/>
  <c r="K17" i="3"/>
  <c r="T17" i="3" s="1"/>
  <c r="J17" i="3"/>
  <c r="S17" i="3" s="1"/>
  <c r="I17" i="3"/>
  <c r="R17" i="3" s="1"/>
  <c r="H17" i="3"/>
  <c r="Q17" i="3" s="1"/>
  <c r="G17" i="3"/>
  <c r="P17" i="3" s="1"/>
  <c r="D17" i="3"/>
  <c r="N17" i="3" s="1"/>
  <c r="A17" i="3"/>
  <c r="M17" i="3" s="1"/>
  <c r="Q16" i="3"/>
  <c r="O16" i="3"/>
  <c r="X16" i="3"/>
  <c r="W16" i="3"/>
  <c r="V16" i="3"/>
  <c r="U16" i="3"/>
  <c r="K16" i="3"/>
  <c r="T16" i="3" s="1"/>
  <c r="J16" i="3"/>
  <c r="S16" i="3" s="1"/>
  <c r="I16" i="3"/>
  <c r="R16" i="3" s="1"/>
  <c r="G16" i="3"/>
  <c r="P16" i="3" s="1"/>
  <c r="D16" i="3"/>
  <c r="N16" i="3" s="1"/>
  <c r="A16" i="3"/>
  <c r="M16" i="3" s="1"/>
  <c r="O15" i="3"/>
  <c r="X15" i="3"/>
  <c r="W15" i="3"/>
  <c r="V15" i="3"/>
  <c r="U15" i="3"/>
  <c r="K15" i="3"/>
  <c r="T15" i="3" s="1"/>
  <c r="J15" i="3"/>
  <c r="S15" i="3" s="1"/>
  <c r="I15" i="3"/>
  <c r="R15" i="3" s="1"/>
  <c r="H15" i="3"/>
  <c r="Q15" i="3" s="1"/>
  <c r="G15" i="3"/>
  <c r="P15" i="3" s="1"/>
  <c r="D15" i="3"/>
  <c r="N15" i="3" s="1"/>
  <c r="A15" i="3"/>
  <c r="C15" i="3" s="1"/>
  <c r="O14" i="3"/>
  <c r="X14" i="3"/>
  <c r="W14" i="3"/>
  <c r="V14" i="3"/>
  <c r="U14" i="3"/>
  <c r="K14" i="3"/>
  <c r="T14" i="3" s="1"/>
  <c r="J14" i="3"/>
  <c r="S14" i="3" s="1"/>
  <c r="I14" i="3"/>
  <c r="R14" i="3" s="1"/>
  <c r="H14" i="3"/>
  <c r="Q14" i="3" s="1"/>
  <c r="G14" i="3"/>
  <c r="P14" i="3" s="1"/>
  <c r="D14" i="3"/>
  <c r="N14" i="3" s="1"/>
  <c r="A14" i="3"/>
  <c r="C14" i="3" s="1"/>
  <c r="O13" i="3"/>
  <c r="X13" i="3"/>
  <c r="W13" i="3"/>
  <c r="V13" i="3"/>
  <c r="U13" i="3"/>
  <c r="K13" i="3"/>
  <c r="T13" i="3" s="1"/>
  <c r="J13" i="3"/>
  <c r="S13" i="3" s="1"/>
  <c r="I13" i="3"/>
  <c r="R13" i="3" s="1"/>
  <c r="H13" i="3"/>
  <c r="Q13" i="3" s="1"/>
  <c r="G13" i="3"/>
  <c r="P13" i="3" s="1"/>
  <c r="D13" i="3"/>
  <c r="N13" i="3" s="1"/>
  <c r="A13" i="3"/>
  <c r="C13" i="3" s="1"/>
  <c r="R12" i="3"/>
  <c r="Q12" i="3"/>
  <c r="P12" i="3"/>
  <c r="O12" i="3"/>
  <c r="X12" i="3"/>
  <c r="W12" i="3"/>
  <c r="V12" i="3"/>
  <c r="U12" i="3"/>
  <c r="K12" i="3"/>
  <c r="T12" i="3" s="1"/>
  <c r="J12" i="3"/>
  <c r="S12" i="3" s="1"/>
  <c r="D12" i="3"/>
  <c r="N12" i="3" s="1"/>
  <c r="A12" i="3"/>
  <c r="M12" i="3" s="1"/>
  <c r="O11" i="3"/>
  <c r="X11" i="3"/>
  <c r="W11" i="3"/>
  <c r="V11" i="3"/>
  <c r="U11" i="3"/>
  <c r="K11" i="3"/>
  <c r="T11" i="3" s="1"/>
  <c r="J11" i="3"/>
  <c r="S11" i="3" s="1"/>
  <c r="I11" i="3"/>
  <c r="R11" i="3" s="1"/>
  <c r="H11" i="3"/>
  <c r="Q11" i="3" s="1"/>
  <c r="G11" i="3"/>
  <c r="P11" i="3" s="1"/>
  <c r="D11" i="3"/>
  <c r="N11" i="3" s="1"/>
  <c r="B11" i="3"/>
  <c r="A11" i="3"/>
  <c r="C11" i="3" s="1"/>
  <c r="O10" i="3"/>
  <c r="X10" i="3"/>
  <c r="W10" i="3"/>
  <c r="V10" i="3"/>
  <c r="U10" i="3"/>
  <c r="K10" i="3"/>
  <c r="T10" i="3" s="1"/>
  <c r="J10" i="3"/>
  <c r="S10" i="3" s="1"/>
  <c r="I10" i="3"/>
  <c r="R10" i="3" s="1"/>
  <c r="H10" i="3"/>
  <c r="Q10" i="3" s="1"/>
  <c r="G10" i="3"/>
  <c r="P10" i="3" s="1"/>
  <c r="D10" i="3"/>
  <c r="N10" i="3" s="1"/>
  <c r="A10" i="3"/>
  <c r="C10" i="3" s="1"/>
  <c r="X9" i="3"/>
  <c r="W9" i="3"/>
  <c r="V9" i="3"/>
  <c r="U9" i="3"/>
  <c r="K9" i="3"/>
  <c r="T9" i="3" s="1"/>
  <c r="J9" i="3"/>
  <c r="S9" i="3" s="1"/>
  <c r="I9" i="3"/>
  <c r="R9" i="3" s="1"/>
  <c r="H9" i="3"/>
  <c r="Q9" i="3" s="1"/>
  <c r="G9" i="3"/>
  <c r="P9" i="3" s="1"/>
  <c r="E9" i="3"/>
  <c r="O9" i="3" s="1"/>
  <c r="D9" i="3"/>
  <c r="N9" i="3" s="1"/>
  <c r="A9" i="3"/>
  <c r="M9" i="3" s="1"/>
  <c r="S8" i="3"/>
  <c r="Q8" i="3"/>
  <c r="O8" i="3"/>
  <c r="X8" i="3"/>
  <c r="W8" i="3"/>
  <c r="V8" i="3"/>
  <c r="U8" i="3"/>
  <c r="K8" i="3"/>
  <c r="T8" i="3" s="1"/>
  <c r="I8" i="3"/>
  <c r="R8" i="3" s="1"/>
  <c r="G8" i="3"/>
  <c r="P8" i="3" s="1"/>
  <c r="D8" i="3"/>
  <c r="N8" i="3" s="1"/>
  <c r="A8" i="3"/>
  <c r="C8" i="3" s="1"/>
  <c r="O7" i="3"/>
  <c r="X7" i="3"/>
  <c r="W7" i="3"/>
  <c r="V7" i="3"/>
  <c r="U7" i="3"/>
  <c r="K7" i="3"/>
  <c r="T7" i="3" s="1"/>
  <c r="J7" i="3"/>
  <c r="S7" i="3" s="1"/>
  <c r="I7" i="3"/>
  <c r="R7" i="3" s="1"/>
  <c r="H7" i="3"/>
  <c r="Q7" i="3" s="1"/>
  <c r="G7" i="3"/>
  <c r="P7" i="3" s="1"/>
  <c r="D7" i="3"/>
  <c r="N7" i="3" s="1"/>
  <c r="A7" i="3"/>
  <c r="C7" i="3" s="1"/>
  <c r="O6" i="3"/>
  <c r="X6" i="3"/>
  <c r="W6" i="3"/>
  <c r="V6" i="3"/>
  <c r="U6" i="3"/>
  <c r="K6" i="3"/>
  <c r="T6" i="3" s="1"/>
  <c r="J6" i="3"/>
  <c r="S6" i="3" s="1"/>
  <c r="I6" i="3"/>
  <c r="R6" i="3" s="1"/>
  <c r="H6" i="3"/>
  <c r="Q6" i="3" s="1"/>
  <c r="G6" i="3"/>
  <c r="P6" i="3" s="1"/>
  <c r="D6" i="3"/>
  <c r="N6" i="3" s="1"/>
  <c r="A6" i="3"/>
  <c r="C6" i="3" s="1"/>
  <c r="AA1" i="1"/>
  <c r="B21" i="3" l="1"/>
  <c r="B17" i="3"/>
  <c r="B19" i="3"/>
  <c r="B23" i="3"/>
  <c r="B47" i="3"/>
  <c r="B54" i="3"/>
  <c r="B10" i="3"/>
  <c r="B12" i="3"/>
  <c r="B20" i="3"/>
  <c r="B22" i="3"/>
  <c r="B24" i="3"/>
  <c r="Y27" i="3"/>
  <c r="Y45" i="3"/>
  <c r="C46" i="3"/>
  <c r="Y46" i="3"/>
  <c r="C50" i="3"/>
  <c r="Y50" i="3"/>
  <c r="Y23" i="3"/>
  <c r="Y31" i="3"/>
  <c r="M46" i="3"/>
  <c r="Y49" i="3"/>
  <c r="M50" i="3"/>
  <c r="Y6" i="3"/>
  <c r="Y8" i="3"/>
  <c r="M10" i="3"/>
  <c r="M11" i="3"/>
  <c r="Y14" i="3"/>
  <c r="Y16" i="3"/>
  <c r="M19" i="3"/>
  <c r="M20" i="3"/>
  <c r="M21" i="3"/>
  <c r="M22" i="3"/>
  <c r="M23" i="3"/>
  <c r="Y29" i="3"/>
  <c r="Y37" i="3"/>
  <c r="B38" i="3"/>
  <c r="B41" i="3"/>
  <c r="Y43" i="3"/>
  <c r="B45" i="3"/>
  <c r="Y47" i="3"/>
  <c r="B49" i="3"/>
  <c r="Y51" i="3"/>
  <c r="B53" i="3"/>
  <c r="Y12" i="3"/>
  <c r="Y17" i="3"/>
  <c r="Y24" i="3"/>
  <c r="Y25" i="3"/>
  <c r="Y7" i="3"/>
  <c r="Y9" i="3"/>
  <c r="Y10" i="3"/>
  <c r="Y11" i="3"/>
  <c r="Y13" i="3"/>
  <c r="Y15" i="3"/>
  <c r="Y19" i="3"/>
  <c r="Y20" i="3"/>
  <c r="Y21" i="3"/>
  <c r="Y22" i="3"/>
  <c r="B6" i="3"/>
  <c r="M6" i="3"/>
  <c r="B7" i="3"/>
  <c r="M7" i="3"/>
  <c r="B8" i="3"/>
  <c r="M8" i="3"/>
  <c r="B9" i="3"/>
  <c r="C12" i="3"/>
  <c r="B13" i="3"/>
  <c r="M13" i="3"/>
  <c r="B14" i="3"/>
  <c r="M14" i="3"/>
  <c r="B15" i="3"/>
  <c r="M15" i="3"/>
  <c r="B16" i="3"/>
  <c r="C17" i="3"/>
  <c r="C24" i="3"/>
  <c r="B25" i="3"/>
  <c r="M27" i="3"/>
  <c r="B27" i="3"/>
  <c r="M29" i="3"/>
  <c r="B29" i="3"/>
  <c r="M31" i="3"/>
  <c r="B31" i="3"/>
  <c r="Y33" i="3"/>
  <c r="Y36" i="3"/>
  <c r="Y44" i="3"/>
  <c r="Y48" i="3"/>
  <c r="Y52" i="3"/>
  <c r="C9" i="3"/>
  <c r="C16" i="3"/>
  <c r="C25" i="3"/>
  <c r="M26" i="3"/>
  <c r="B26" i="3"/>
  <c r="Y26" i="3"/>
  <c r="M28" i="3"/>
  <c r="B28" i="3"/>
  <c r="Y28" i="3"/>
  <c r="M30" i="3"/>
  <c r="B30" i="3"/>
  <c r="Y30" i="3"/>
  <c r="Y32" i="3"/>
  <c r="Y38" i="3"/>
  <c r="Y39" i="3"/>
  <c r="Y40" i="3"/>
  <c r="Y41" i="3"/>
  <c r="Y42" i="3"/>
  <c r="B32" i="3"/>
  <c r="M32" i="3"/>
  <c r="B33" i="3"/>
  <c r="M33" i="3"/>
  <c r="B36" i="3"/>
  <c r="M36" i="3"/>
  <c r="B37" i="3"/>
  <c r="M37" i="3"/>
  <c r="C38" i="3"/>
  <c r="B39" i="3"/>
  <c r="C42" i="3"/>
  <c r="M42" i="3"/>
  <c r="C39" i="3"/>
  <c r="C41" i="3"/>
  <c r="C43" i="3"/>
  <c r="C44" i="3"/>
  <c r="M44" i="3"/>
  <c r="C48" i="3"/>
  <c r="M48" i="3"/>
  <c r="C52" i="3"/>
  <c r="M52" i="3"/>
  <c r="C45" i="3"/>
  <c r="C47" i="3"/>
  <c r="C49" i="3"/>
  <c r="C51" i="3"/>
  <c r="C53" i="3"/>
  <c r="C54" i="3"/>
  <c r="F30" i="1" l="1"/>
  <c r="C35" i="1"/>
  <c r="D4" i="1"/>
  <c r="C33" i="1"/>
  <c r="F32" i="1"/>
  <c r="C31" i="1"/>
  <c r="F33" i="1"/>
  <c r="C32" i="1"/>
  <c r="F31" i="1"/>
  <c r="C30" i="1"/>
  <c r="L30" i="1" l="1"/>
  <c r="L33" i="1" s="1"/>
  <c r="L31" i="1"/>
  <c r="L35" i="1" s="1"/>
  <c r="L32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Запрос — pub?output=csv" description="Соединение с запросом &quot;pub?output=csv&quot; в книге." type="5" refreshedVersion="7" background="1" saveData="1">
    <dbPr connection="Provider=Microsoft.Mashup.OleDb.1;Data Source=$Workbook$;Location=&quot;pub?output=csv&quot;;Extended Properties=&quot;&quot;" command="SELECT * FROM [pub?output=csv]"/>
  </connection>
</connections>
</file>

<file path=xl/sharedStrings.xml><?xml version="1.0" encoding="utf-8"?>
<sst xmlns="http://schemas.openxmlformats.org/spreadsheetml/2006/main" count="302" uniqueCount="195">
  <si>
    <t>Руководителю регионального отделения по проведению отборочного этапа Конкурса</t>
  </si>
  <si>
    <t>город (организация):</t>
  </si>
  <si>
    <t>контакты:</t>
  </si>
  <si>
    <t>сроки проведения:</t>
  </si>
  <si>
    <t>ЗАЯВКА* НА УЧАСТИЕ В ОТБОРОЧНОМ ЭТАПЕ ВСЕРОССИЙСКОГО КОНКУРСА</t>
  </si>
  <si>
    <t xml:space="preserve"> </t>
  </si>
  <si>
    <t>Данные об организации, направляющей специалиста на Конкурс:</t>
  </si>
  <si>
    <t>Наименование организации</t>
  </si>
  <si>
    <t>ИНН</t>
  </si>
  <si>
    <t>Руководитель</t>
  </si>
  <si>
    <t>ФИО</t>
  </si>
  <si>
    <t>должность</t>
  </si>
  <si>
    <t>,</t>
  </si>
  <si>
    <t>действующий на основании:</t>
  </si>
  <si>
    <t>Контактное лицо (по вопросам участия в Конкурсе)</t>
  </si>
  <si>
    <t>телефон</t>
  </si>
  <si>
    <t>e-mail</t>
  </si>
  <si>
    <t xml:space="preserve">     Настоящим прошу зарегистрировать специалиста:</t>
  </si>
  <si>
    <t>ФИО (полностью)</t>
  </si>
  <si>
    <t>Сведения о квалификации (метод/уровень)</t>
  </si>
  <si>
    <t>Стаж работы в области НК, лет</t>
  </si>
  <si>
    <t>в качестве участника Конкурса.</t>
  </si>
  <si>
    <t>размещенного на сайте ronktd.ru)</t>
  </si>
  <si>
    <r>
      <rPr>
        <b/>
        <sz val="11"/>
        <rFont val="Calibri"/>
        <family val="2"/>
        <charset val="204"/>
      </rPr>
      <t xml:space="preserve">                                  в номинации </t>
    </r>
    <r>
      <rPr>
        <sz val="11"/>
        <rFont val="Calibri"/>
        <family val="2"/>
        <charset val="204"/>
      </rPr>
      <t xml:space="preserve">(выбрать одну): </t>
    </r>
  </si>
  <si>
    <t>или</t>
  </si>
  <si>
    <t>Приложения:</t>
  </si>
  <si>
    <t xml:space="preserve">1) Копия документа об образовании (обучении / квалификации) или копия удостоверения (-ий) </t>
  </si>
  <si>
    <t>специалиста неразрушающего контроля по виду неразрушающего контроля в номинации, на которую заявляется участник</t>
  </si>
  <si>
    <t>2) Согласие на обработку персональных данных и согласие на обработку персональных данных, разрешенных субъектом персональных данных для распространения (заполняются в региональном отделении по проведению отборочного этапа)</t>
  </si>
  <si>
    <t>Руководитель организации</t>
  </si>
  <si>
    <t>подпись, дата</t>
  </si>
  <si>
    <t xml:space="preserve">И.О. Фамилия </t>
  </si>
  <si>
    <t>МП</t>
  </si>
  <si>
    <t>* оформляется отдельно для каждого участника</t>
  </si>
  <si>
    <t>Column1</t>
  </si>
  <si>
    <t>Column2</t>
  </si>
  <si>
    <t>Column3</t>
  </si>
  <si>
    <t>Column4</t>
  </si>
  <si>
    <t>Column5</t>
  </si>
  <si>
    <t>Column6</t>
  </si>
  <si>
    <t>Column7</t>
  </si>
  <si>
    <t>Column10</t>
  </si>
  <si>
    <t>Столбец3</t>
  </si>
  <si>
    <t>Column12</t>
  </si>
  <si>
    <t>Column13</t>
  </si>
  <si>
    <t>Город (АЦ)</t>
  </si>
  <si>
    <t>ВИК</t>
  </si>
  <si>
    <t>УК</t>
  </si>
  <si>
    <t>РК</t>
  </si>
  <si>
    <t>МК</t>
  </si>
  <si>
    <t>ПВК</t>
  </si>
  <si>
    <t>ЭК</t>
  </si>
  <si>
    <t>срок</t>
  </si>
  <si>
    <t>контакты</t>
  </si>
  <si>
    <t>Архангельск (ООО «НАКС Архангельск»)</t>
  </si>
  <si>
    <t>1</t>
  </si>
  <si>
    <t>19.03-21.03.2025</t>
  </si>
  <si>
    <t>+7 (8182) 60-89-39 
 naksarh@mail.ru</t>
  </si>
  <si>
    <t>Барнаул (ООО «ГАЦ АР НАКС»)</t>
  </si>
  <si>
    <t>19.02-20.02.2025</t>
  </si>
  <si>
    <t>+7(3852) 22-65-22
ar_gac@mail.ru</t>
  </si>
  <si>
    <t>Владивосток (ООО «Тихоокеанский ГАЦ»)</t>
  </si>
  <si>
    <t>24.03-26.03.2025</t>
  </si>
  <si>
    <t>+7(423) 260-42-10 
torgac@mail.ru</t>
  </si>
  <si>
    <t>Волгоград (ООО «НВЦ «Сварка»)</t>
  </si>
  <si>
    <t>25.03-26.03.2025</t>
  </si>
  <si>
    <t>+(8442) 73-91-56 
volga-weld@yandex.ru</t>
  </si>
  <si>
    <t>Вологда (АНО «ВРАЦ»)</t>
  </si>
  <si>
    <t>+7 (8172) 27-23-03 
 vikulov@vologda.ru</t>
  </si>
  <si>
    <t>Екатеринбург (ООО «НАКС-Урал»)</t>
  </si>
  <si>
    <t>18.03-21.03.2025</t>
  </si>
  <si>
    <t>+7 (343)264-90-12 
sm@naks-ural.ru</t>
  </si>
  <si>
    <t>Ижевск (ООО «НАКС-Ижевск»)</t>
  </si>
  <si>
    <t>18.03-19.03.2025</t>
  </si>
  <si>
    <t>+7 (3412) 48-35-38 
izhevsk@naks.ru</t>
  </si>
  <si>
    <t>Казань (ООО "Центр неразрушающего контроля и диагностики")</t>
  </si>
  <si>
    <t>11.02-13.02.2025</t>
  </si>
  <si>
    <t>+7 (843) 571-02-50
mail@centr-nk.ru</t>
  </si>
  <si>
    <t>Кемерово (ООО «КЦСК»)</t>
  </si>
  <si>
    <t>20.02-21.02.2025</t>
  </si>
  <si>
    <t xml:space="preserve"> +7 (3842) 45-27-54 
 acnk@kcsk.group </t>
  </si>
  <si>
    <t>Краснодар (ООО «ЮРГАЦ №3 НАКС»)</t>
  </si>
  <si>
    <t>05.03-06.03.2025</t>
  </si>
  <si>
    <t>+7 (861) 224-57-68 
 yur3gac@naks.ru</t>
  </si>
  <si>
    <t>Красноярск (ООО «ГАЦ-ССР»)</t>
  </si>
  <si>
    <t>18.02-19.02.2025</t>
  </si>
  <si>
    <t>+7 (391) 230-06-93 
gacssr@naks.ru</t>
  </si>
  <si>
    <t>Москва (ООО АСЦ "ИТС СвП")</t>
  </si>
  <si>
    <t>17.03-21.03.2025</t>
  </si>
  <si>
    <t>+7(499)703-0575
 mail@etswp.ru</t>
  </si>
  <si>
    <t>Нижний Новгород (ООО «ГАЦ ВВР»)</t>
  </si>
  <si>
    <t>+7 (831) 216-43-89 
 info@gacvvr.ru</t>
  </si>
  <si>
    <t>Новосибирск (ООО «Аттестационный центр «Сварка»)</t>
  </si>
  <si>
    <t>26.02-28.02.2025</t>
  </si>
  <si>
    <t>+7 (383) 363-00-27 
 svarka@ac-svarka.ru</t>
  </si>
  <si>
    <t>Омск (АО "НАКС-Омск")</t>
  </si>
  <si>
    <t>25.03-27.03.2025</t>
  </si>
  <si>
    <t>+7(3812) 21-05-49
omsk@naks.ru</t>
  </si>
  <si>
    <t>Оренбург (ООО «НАКС-ПФО»)</t>
  </si>
  <si>
    <t>04.03-05.03.2025</t>
  </si>
  <si>
    <t>+7 (3532) 30-60-09 
 orenburg@naks.ru</t>
  </si>
  <si>
    <t>Пенза (ООО «НАКС-Пенза»)</t>
  </si>
  <si>
    <t>20.11-22.11.2024</t>
  </si>
  <si>
    <t>+7(8412)20-37-40
penza@naks.ru</t>
  </si>
  <si>
    <t>Пермь (ЗАО «ЗУАЦ»)</t>
  </si>
  <si>
    <t>+7 (342) 206-05-71
 acsnk-15@yandex.ru</t>
  </si>
  <si>
    <t>Петропавловск-Камчатский (ООО НПП «КОМПЛЕКС»)</t>
  </si>
  <si>
    <t>24.02-28.02.2025</t>
  </si>
  <si>
    <t>+7 (4152) 30-71-81 
KhizevaEA@nppkomplex.ru</t>
  </si>
  <si>
    <t>Ростов-на-Дону (ООО «ГОССп ЮР»)</t>
  </si>
  <si>
    <t>+7 (863) 333-01-23 
 gac-ur@yandex.ru</t>
  </si>
  <si>
    <t>Санкт-Петербург (ООО «СЗ АНТЦ «Энергомонтаж»)</t>
  </si>
  <si>
    <t>28.01-31.01.2025</t>
  </si>
  <si>
    <t>+7 (812) 245-69-64 
 mail@antcszem.ru</t>
  </si>
  <si>
    <t>Саранск (ООО «Центр СМТК»)</t>
  </si>
  <si>
    <t>14.11-16.11.2024</t>
  </si>
  <si>
    <t>+7 (8342) 23-35-81 
 smtksaransk@naks.ru</t>
  </si>
  <si>
    <t>Саратов (ООО «НАКС-Саратов»)</t>
  </si>
  <si>
    <t>28.10-31.10.2024</t>
  </si>
  <si>
    <t>+7(8452) 39-96-88 
saratov@naks.ru</t>
  </si>
  <si>
    <t>Сургут (ООО «НЕФТЕХИМПРОМЭКСПЕРТ»)</t>
  </si>
  <si>
    <t>20.01-24.01.2025</t>
  </si>
  <si>
    <t>+7 (3462) 777-616 
nhpe@mail.ru</t>
  </si>
  <si>
    <t>Тула (ООО "АЦ ПРОМЭКСПЕРТ")</t>
  </si>
  <si>
    <t>17.03-20.03.2025</t>
  </si>
  <si>
    <t>+(4872) 56-81-26
tula@naks.ru</t>
  </si>
  <si>
    <t>Тверь (ООО «НАКС-ТВЕРЬ»)</t>
  </si>
  <si>
    <t>13.03-14.03.2025</t>
  </si>
  <si>
    <t>+7 (495) 532-77-22 
infotver@naks.ru</t>
  </si>
  <si>
    <t>Тольятти (ООО «ССДЦ «Дельта»)</t>
  </si>
  <si>
    <t>+7 (8482) 55-57-42 
 ssdc-delta@yandex.ru</t>
  </si>
  <si>
    <t>Челябинск (ООО «ЦПС «Сварка и Контроль»)</t>
  </si>
  <si>
    <t>26.02-27.02.2025</t>
  </si>
  <si>
    <t>+7 (351) 729-94-20 
 centr@svarka74.ru</t>
  </si>
  <si>
    <t>Минск (ОАО «Белгазстрой» - авторизованный этап; ООО «НЕФТЕХИМПРОМЭКСПЕРТ»)</t>
  </si>
  <si>
    <t>10.03-14.03.2025</t>
  </si>
  <si>
    <t>+7 (3462) 777-616
 nhpe@mail.ru</t>
  </si>
  <si>
    <t>Уфа (ООО "АЦ СТС")</t>
  </si>
  <si>
    <t>11.02-14.02.2025</t>
  </si>
  <si>
    <t>+7(919)616-01-19, aslnk@cksrb.ru</t>
  </si>
  <si>
    <t>Ярославль (ООО "НАКС-Ярославль")</t>
  </si>
  <si>
    <t>+7(4852) 59-41-19
Svarka@NAKS-Yaroslavl.ru</t>
  </si>
  <si>
    <t>Наименование центра СНК ОПО РОНКТД</t>
  </si>
  <si>
    <t>Город</t>
  </si>
  <si>
    <t>Телефон, e-mail</t>
  </si>
  <si>
    <t>Сроки проведения</t>
  </si>
  <si>
    <t>Номинации</t>
  </si>
  <si>
    <t>ВИК+РК</t>
  </si>
  <si>
    <t>ВИК+МК+ПВК</t>
  </si>
  <si>
    <t>ВИК+УК+РК</t>
  </si>
  <si>
    <t>26-27 марта 2026</t>
  </si>
  <si>
    <t>27.04-30.04</t>
  </si>
  <si>
    <t>18.02-19.02.2026</t>
  </si>
  <si>
    <t>18-19 марта 2026</t>
  </si>
  <si>
    <t>апрель 2026</t>
  </si>
  <si>
    <t>19.02-20.02</t>
  </si>
  <si>
    <t>18.03.-20.03.2026</t>
  </si>
  <si>
    <t>10.02-12.02</t>
  </si>
  <si>
    <t>9-12 февраля 2026</t>
  </si>
  <si>
    <t xml:space="preserve"> ООО "ГАЦ МР НАКС"</t>
  </si>
  <si>
    <t>01.11.2025 — 30.11.2025</t>
  </si>
  <si>
    <t>24.03 — 25.03.2026</t>
  </si>
  <si>
    <t>18.02.26-20.02.26</t>
  </si>
  <si>
    <t>25.02-26.02</t>
  </si>
  <si>
    <t>11.03-13.03. 2026</t>
  </si>
  <si>
    <t>18.03-20.03.2026</t>
  </si>
  <si>
    <t>27.01-30.01.2026</t>
  </si>
  <si>
    <t>25.03-27.03.2026</t>
  </si>
  <si>
    <t>23-27 марта 2026</t>
  </si>
  <si>
    <t>12.02-13.02</t>
  </si>
  <si>
    <t>Тюмень ООО "Центр Контроля и Сварки"</t>
  </si>
  <si>
    <t>ООО "Центр Контроля и Сварки"</t>
  </si>
  <si>
    <t>Тюмень</t>
  </si>
  <si>
    <t>+7 (3452) 67-99-79
cks-naks@mail.ru</t>
  </si>
  <si>
    <t xml:space="preserve"> ООО Аттестационный центр «НАКС-Хабаровск», Хабаровск</t>
  </si>
  <si>
    <t xml:space="preserve"> ООО Аттестационный центр «НАКС-Хабаровск»</t>
  </si>
  <si>
    <t>Хабаровск</t>
  </si>
  <si>
    <t>+7 (4212) 93-43-05
+7 (924) 217-13-05 
naks.habarovsk@gmail.com</t>
  </si>
  <si>
    <t>14-16 апреля 2026 г.</t>
  </si>
  <si>
    <t>17.02-18.02.2026</t>
  </si>
  <si>
    <t>апрель 2026г.</t>
  </si>
  <si>
    <t>01.03.2026-30.03.2026</t>
  </si>
  <si>
    <t>16.03-20.03</t>
  </si>
  <si>
    <t>+7(3822) 705-588
tomsk@stg.ru</t>
  </si>
  <si>
    <t>февраль 2026г.</t>
  </si>
  <si>
    <t>01-28.02.2026</t>
  </si>
  <si>
    <t>01-30.11.2025</t>
  </si>
  <si>
    <t>(499) 674-70-78 info@gacmrnaks.ru</t>
  </si>
  <si>
    <t>01-30.03.2026</t>
  </si>
  <si>
    <t>Томская область, пос. Копылово,  ООО «НЕФТЕХИМПРОМЭКСПЕРТ», АО "СТНГ"</t>
  </si>
  <si>
    <t>ООО «НЕФТЕХИМПРОМЭКСПЕРТ»</t>
  </si>
  <si>
    <t xml:space="preserve"> Смоленская обл., г. Гагарин,  ООО "ГАЦ МР НАКС", АО "СТНГ"</t>
  </si>
  <si>
    <t>ПО НЕРАЗРУШАЮЩЕМУ КОНТРОЛЮ «ДЕФЕКТОСКОПИСТ 2026»</t>
  </si>
  <si>
    <t xml:space="preserve">       Подписанием настоящей заявки подтверждаю, что указанный в настоящей заявке участник Конкурса ознакомлен с Положением о Конкурсе и иной официально опубликованной конкурсной документацией, размещенной  в интернет по адресам: https://ronktd.ru/directions/konkurs/, https://naks.ru/competitions/comp-details/defektoskopist-2026  которые являются обязательными для участника Конкурса. </t>
  </si>
  <si>
    <t>10.03-13.03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</si>
</sst>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11" x14ac:knownFonts="1"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1"/>
      <color rgb="FFFF0000"/>
      <name val="Calibri"/>
      <family val="2"/>
      <charset val="204"/>
    </font>
    <font>
      <sz val="8"/>
      <color theme="0" tint="-0.34998626667073579"/>
      <name val="Calibri"/>
      <family val="2"/>
      <charset val="204"/>
    </font>
    <font>
      <sz val="9"/>
      <color theme="1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9" tint="0.39988402966399123"/>
      </right>
      <top style="thin">
        <color theme="9" tint="0.39988402966399123"/>
      </top>
      <bottom style="thin">
        <color theme="9" tint="0.39988402966399123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53">
    <xf numFmtId="0" fontId="0" fillId="0" borderId="0" xfId="0"/>
    <xf numFmtId="0" fontId="0" fillId="0" borderId="0" xfId="0" applyAlignment="1">
      <alignment wrapText="1"/>
    </xf>
    <xf numFmtId="0" fontId="0" fillId="0" borderId="0" xfId="0" applyProtection="1">
      <protection locked="0"/>
    </xf>
    <xf numFmtId="0" fontId="0" fillId="0" borderId="0" xfId="0" applyAlignment="1">
      <alignment horizontal="right"/>
    </xf>
    <xf numFmtId="0" fontId="2" fillId="0" borderId="0" xfId="0" applyFont="1"/>
    <xf numFmtId="0" fontId="2" fillId="0" borderId="0" xfId="0" applyFont="1" applyProtection="1">
      <protection locked="0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right" vertical="top" wrapText="1"/>
    </xf>
    <xf numFmtId="0" fontId="0" fillId="0" borderId="0" xfId="0" applyAlignment="1">
      <alignment horizontal="right" wrapText="1"/>
    </xf>
    <xf numFmtId="0" fontId="4" fillId="2" borderId="0" xfId="0" applyFont="1" applyFill="1" applyProtection="1">
      <protection locked="0"/>
    </xf>
    <xf numFmtId="0" fontId="5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0" fontId="5" fillId="0" borderId="0" xfId="0" applyFont="1" applyAlignment="1">
      <alignment horizontal="right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0" fontId="8" fillId="0" borderId="0" xfId="1" applyBorder="1" applyProtection="1"/>
    <xf numFmtId="0" fontId="0" fillId="0" borderId="4" xfId="0" applyBorder="1"/>
    <xf numFmtId="0" fontId="0" fillId="0" borderId="4" xfId="0" applyBorder="1" applyAlignment="1">
      <alignment wrapText="1"/>
    </xf>
    <xf numFmtId="0" fontId="0" fillId="0" borderId="5" xfId="0" applyBorder="1"/>
    <xf numFmtId="0" fontId="0" fillId="0" borderId="5" xfId="0" applyBorder="1" applyAlignment="1">
      <alignment wrapText="1"/>
    </xf>
    <xf numFmtId="0" fontId="0" fillId="0" borderId="6" xfId="0" applyBorder="1"/>
    <xf numFmtId="0" fontId="0" fillId="0" borderId="6" xfId="0" applyBorder="1" applyAlignment="1">
      <alignment wrapText="1"/>
    </xf>
    <xf numFmtId="0" fontId="0" fillId="0" borderId="0" xfId="0" applyAlignment="1">
      <alignment horizontal="left" vertical="center"/>
    </xf>
    <xf numFmtId="0" fontId="9" fillId="2" borderId="7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4" fontId="10" fillId="2" borderId="7" xfId="0" applyNumberFormat="1" applyFont="1" applyFill="1" applyBorder="1" applyAlignment="1">
      <alignment horizontal="left" vertical="center" wrapText="1"/>
    </xf>
    <xf numFmtId="164" fontId="0" fillId="0" borderId="0" xfId="0" applyNumberFormat="1" applyAlignment="1">
      <alignment horizontal="left" vertical="center"/>
    </xf>
    <xf numFmtId="164" fontId="9" fillId="2" borderId="7" xfId="0" applyNumberFormat="1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0" borderId="8" xfId="0" applyBorder="1" applyAlignment="1">
      <alignment wrapText="1"/>
    </xf>
    <xf numFmtId="14" fontId="10" fillId="2" borderId="7" xfId="0" applyNumberFormat="1" applyFont="1" applyFill="1" applyBorder="1" applyAlignment="1">
      <alignment horizontal="left" vertical="center" wrapText="1"/>
    </xf>
    <xf numFmtId="0" fontId="0" fillId="0" borderId="1" xfId="0" applyBorder="1" applyAlignment="1" applyProtection="1">
      <alignment horizontal="center" shrinkToFit="1"/>
      <protection locked="0"/>
    </xf>
    <xf numFmtId="0" fontId="0" fillId="0" borderId="1" xfId="0" applyBorder="1" applyAlignment="1">
      <alignment horizontal="center" wrapText="1" shrinkToFit="1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top" wrapText="1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left" wrapText="1"/>
    </xf>
    <xf numFmtId="0" fontId="0" fillId="0" borderId="2" xfId="0" applyBorder="1" applyAlignment="1" applyProtection="1">
      <alignment horizontal="center"/>
      <protection locked="0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 applyProtection="1">
      <alignment horizontal="center"/>
      <protection locked="0"/>
    </xf>
    <xf numFmtId="0" fontId="6" fillId="0" borderId="3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justify" wrapText="1"/>
    </xf>
    <xf numFmtId="0" fontId="0" fillId="0" borderId="0" xfId="0" applyAlignment="1" applyProtection="1">
      <alignment horizontal="center"/>
      <protection locked="0"/>
    </xf>
  </cellXfs>
  <cellStyles count="2">
    <cellStyle name="Гиперссылка" xfId="1" builtinId="8"/>
    <cellStyle name="Обычный" xfId="0" builtinId="0"/>
  </cellStyles>
  <dxfs count="5"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FFFF"/>
      </font>
    </dxf>
    <dxf>
      <font>
        <color rgb="FFFFFFFF"/>
      </font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FFFF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171360</xdr:colOff>
      <xdr:row>0</xdr:row>
      <xdr:rowOff>504720</xdr:rowOff>
    </xdr:from>
    <xdr:to>
      <xdr:col>17</xdr:col>
      <xdr:colOff>154800</xdr:colOff>
      <xdr:row>3</xdr:row>
      <xdr:rowOff>57240</xdr:rowOff>
    </xdr:to>
    <xdr:pic>
      <xdr:nvPicPr>
        <xdr:cNvPr id="2" name="Рисунок 1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259840" y="504720"/>
          <a:ext cx="3652560" cy="781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9</xdr:col>
      <xdr:colOff>99000</xdr:colOff>
      <xdr:row>26</xdr:row>
      <xdr:rowOff>59040</xdr:rowOff>
    </xdr:from>
    <xdr:to>
      <xdr:col>17</xdr:col>
      <xdr:colOff>95760</xdr:colOff>
      <xdr:row>30</xdr:row>
      <xdr:rowOff>170280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8187480" y="5469120"/>
          <a:ext cx="3665880" cy="6922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9</xdr:col>
      <xdr:colOff>175320</xdr:colOff>
      <xdr:row>9</xdr:row>
      <xdr:rowOff>69120</xdr:rowOff>
    </xdr:from>
    <xdr:to>
      <xdr:col>16</xdr:col>
      <xdr:colOff>516600</xdr:colOff>
      <xdr:row>18</xdr:row>
      <xdr:rowOff>90720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8263800" y="2478960"/>
          <a:ext cx="3399120" cy="1726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9</xdr:col>
      <xdr:colOff>136800</xdr:colOff>
      <xdr:row>6</xdr:row>
      <xdr:rowOff>83880</xdr:rowOff>
    </xdr:from>
    <xdr:to>
      <xdr:col>16</xdr:col>
      <xdr:colOff>549720</xdr:colOff>
      <xdr:row>8</xdr:row>
      <xdr:rowOff>147960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225280" y="1922040"/>
          <a:ext cx="3470760" cy="445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lIns="90000" tIns="45000" rIns="90000" bIns="45000" anchor="t">
          <a:spAutoFit/>
        </a:bodyPr>
        <a:lstStyle/>
        <a:p>
          <a:pPr algn="ctr">
            <a:lnSpc>
              <a:spcPct val="100000"/>
            </a:lnSpc>
          </a:pPr>
          <a:r>
            <a:rPr lang="ru-RU" sz="1400" b="0" u="none" strike="noStrike">
              <a:solidFill>
                <a:schemeClr val="dk1"/>
              </a:solidFill>
              <a:effectLst/>
              <a:uFillTx/>
              <a:latin typeface="Calibri"/>
            </a:rPr>
            <a:t>перед заполнением заявки актуализируйте</a:t>
          </a:r>
          <a:endParaRPr lang="ru-RU" sz="1400" b="0" u="none" strike="noStrike">
            <a:effectLst/>
            <a:uFillTx/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ru-RU" sz="1400" b="0" u="none" strike="noStrike">
              <a:solidFill>
                <a:schemeClr val="dk1"/>
              </a:solidFill>
              <a:effectLst/>
              <a:uFillTx/>
              <a:latin typeface="Calibri"/>
            </a:rPr>
            <a:t>данные, нажав на кнопку "Обновить все"</a:t>
          </a:r>
          <a:endParaRPr lang="ru-RU" sz="14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</xdr:col>
      <xdr:colOff>638280</xdr:colOff>
      <xdr:row>0</xdr:row>
      <xdr:rowOff>0</xdr:rowOff>
    </xdr:from>
    <xdr:to>
      <xdr:col>7</xdr:col>
      <xdr:colOff>639000</xdr:colOff>
      <xdr:row>0</xdr:row>
      <xdr:rowOff>822600</xdr:rowOff>
    </xdr:to>
    <xdr:pic>
      <xdr:nvPicPr>
        <xdr:cNvPr id="6" name="Рисунок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1861200" y="0"/>
          <a:ext cx="5940720" cy="8226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ub_output_csv" displayName="pub_output_csv" ref="A1:K36" totalsRowShown="0">
  <autoFilter ref="A1:K36" xr:uid="{00000000-0009-0000-0100-000001000000}"/>
  <tableColumns count="11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/>
    <tableColumn id="5" xr3:uid="{00000000-0010-0000-0000-000005000000}" name="Column5"/>
    <tableColumn id="6" xr3:uid="{00000000-0010-0000-0000-000006000000}" name="Column6"/>
    <tableColumn id="7" xr3:uid="{00000000-0010-0000-0000-000007000000}" name="Column7"/>
    <tableColumn id="8" xr3:uid="{00000000-0010-0000-0000-000008000000}" name="Column10"/>
    <tableColumn id="9" xr3:uid="{00000000-0010-0000-0000-000009000000}" name="Столбец3"/>
    <tableColumn id="10" xr3:uid="{00000000-0010-0000-0000-00000A000000}" name="Column12"/>
    <tableColumn id="11" xr3:uid="{00000000-0010-0000-0000-00000B000000}" name="Column1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tomsk@stg.r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tomsk@stg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K44"/>
  <sheetViews>
    <sheetView showGridLines="0" tabSelected="1" view="pageBreakPreview" zoomScaleNormal="100" zoomScaleSheetLayoutView="100" zoomScalePageLayoutView="65" workbookViewId="0">
      <selection activeCell="D13" sqref="D13:H13"/>
    </sheetView>
  </sheetViews>
  <sheetFormatPr defaultColWidth="8.7109375" defaultRowHeight="15" customHeight="1" x14ac:dyDescent="0.25"/>
  <cols>
    <col min="3" max="3" width="42.28515625" style="1" customWidth="1"/>
    <col min="4" max="4" width="5.42578125" customWidth="1"/>
    <col min="5" max="5" width="10.28515625" customWidth="1"/>
    <col min="6" max="6" width="20.85546875" customWidth="1"/>
    <col min="7" max="7" width="5.42578125" customWidth="1"/>
    <col min="8" max="8" width="11.5703125" customWidth="1"/>
    <col min="9" max="9" width="1.5703125" customWidth="1"/>
    <col min="11" max="11" width="9.140625" hidden="1" customWidth="1"/>
    <col min="12" max="12" width="11.5703125" hidden="1" customWidth="1"/>
    <col min="95" max="115" width="9.140625" style="2" customWidth="1"/>
  </cols>
  <sheetData>
    <row r="1" spans="2:27" ht="67.5" customHeight="1" x14ac:dyDescent="0.25">
      <c r="H1" s="3"/>
      <c r="I1" s="3"/>
      <c r="AA1" t="str">
        <f>MID(D3,SEARCH("(",D3,1)+1,SEARCH(")",D3,1)-SEARCH("(",D3,1)-1)</f>
        <v>ООО "АЦ СТС"</v>
      </c>
    </row>
    <row r="2" spans="2:27" ht="14.25" customHeight="1" x14ac:dyDescent="0.25">
      <c r="D2" s="1"/>
      <c r="E2" s="1"/>
      <c r="F2" s="1"/>
      <c r="G2" s="1"/>
      <c r="H2" s="3"/>
      <c r="I2" s="3" t="s">
        <v>0</v>
      </c>
    </row>
    <row r="3" spans="2:27" ht="15" customHeight="1" x14ac:dyDescent="0.25">
      <c r="C3" s="3" t="s">
        <v>1</v>
      </c>
      <c r="D3" s="36" t="s">
        <v>137</v>
      </c>
      <c r="E3" s="36"/>
      <c r="F3" s="36"/>
      <c r="G3" s="36"/>
      <c r="H3" s="36"/>
      <c r="I3" s="36"/>
    </row>
    <row r="4" spans="2:27" ht="15" customHeight="1" x14ac:dyDescent="0.25">
      <c r="C4" s="3" t="s">
        <v>2</v>
      </c>
      <c r="D4" s="37" t="str">
        <f>IFERROR(IF(VLOOKUP(D3,сервисный!M6:P41,2,0)=0,"",VLOOKUP(D3,сервисный!M6:P41,2,0)),"")</f>
        <v>+7(919)616-01-19, aslnk@cksrb.ru</v>
      </c>
      <c r="E4" s="37"/>
      <c r="F4" s="37"/>
      <c r="G4" s="37"/>
      <c r="H4" s="37"/>
      <c r="I4" s="37"/>
    </row>
    <row r="5" spans="2:27" ht="14.25" customHeight="1" x14ac:dyDescent="0.25">
      <c r="C5" s="3" t="s">
        <v>3</v>
      </c>
      <c r="D5" s="38" t="s">
        <v>194</v>
      </c>
      <c r="E5" s="38"/>
      <c r="F5" s="38"/>
      <c r="G5" s="38"/>
      <c r="H5" s="38"/>
      <c r="I5" s="38"/>
    </row>
    <row r="6" spans="2:27" ht="18.75" customHeight="1" x14ac:dyDescent="0.25">
      <c r="C6" s="39" t="s">
        <v>4</v>
      </c>
      <c r="D6" s="39"/>
      <c r="E6" s="39"/>
      <c r="F6" s="39"/>
      <c r="G6" s="39"/>
      <c r="H6" s="39"/>
    </row>
    <row r="7" spans="2:27" ht="15" customHeight="1" x14ac:dyDescent="0.25">
      <c r="B7" t="s">
        <v>5</v>
      </c>
      <c r="C7" s="39" t="s">
        <v>192</v>
      </c>
      <c r="D7" s="39"/>
      <c r="E7" s="39"/>
      <c r="F7" s="39"/>
      <c r="G7" s="39"/>
      <c r="H7" s="39"/>
    </row>
    <row r="8" spans="2:27" ht="15" customHeight="1" x14ac:dyDescent="0.25">
      <c r="C8" s="40" t="s">
        <v>6</v>
      </c>
      <c r="D8" s="40"/>
      <c r="E8" s="40"/>
      <c r="F8" s="40"/>
      <c r="G8" s="40"/>
      <c r="H8" s="40"/>
    </row>
    <row r="9" spans="2:27" x14ac:dyDescent="0.25">
      <c r="C9" s="1" t="s">
        <v>7</v>
      </c>
      <c r="D9" s="41"/>
      <c r="E9" s="41"/>
      <c r="F9" s="41"/>
      <c r="G9" s="41"/>
      <c r="H9" s="41"/>
    </row>
    <row r="10" spans="2:27" x14ac:dyDescent="0.25">
      <c r="C10" s="1" t="s">
        <v>8</v>
      </c>
      <c r="D10" s="41"/>
      <c r="E10" s="41"/>
      <c r="F10" s="41"/>
      <c r="G10" s="41"/>
      <c r="H10" s="41"/>
    </row>
    <row r="11" spans="2:27" ht="15" customHeight="1" x14ac:dyDescent="0.25">
      <c r="C11" s="42" t="s">
        <v>9</v>
      </c>
      <c r="D11" s="42"/>
      <c r="E11" s="42"/>
      <c r="F11" s="42"/>
      <c r="G11" s="42"/>
      <c r="H11" s="42"/>
    </row>
    <row r="12" spans="2:27" ht="14.25" customHeight="1" x14ac:dyDescent="0.25">
      <c r="C12" s="1" t="s">
        <v>10</v>
      </c>
      <c r="D12" s="41"/>
      <c r="E12" s="41"/>
      <c r="F12" s="41"/>
      <c r="G12" s="41"/>
      <c r="H12" s="41"/>
    </row>
    <row r="13" spans="2:27" x14ac:dyDescent="0.25">
      <c r="C13" s="1" t="s">
        <v>11</v>
      </c>
      <c r="D13" s="41"/>
      <c r="E13" s="41"/>
      <c r="F13" s="41"/>
      <c r="G13" s="41"/>
      <c r="H13" s="41"/>
      <c r="I13" t="s">
        <v>12</v>
      </c>
    </row>
    <row r="14" spans="2:27" x14ac:dyDescent="0.25">
      <c r="C14" s="1" t="s">
        <v>13</v>
      </c>
      <c r="D14" s="41"/>
      <c r="E14" s="41"/>
      <c r="F14" s="41"/>
      <c r="G14" s="41"/>
      <c r="H14" s="41"/>
    </row>
    <row r="15" spans="2:27" ht="15" customHeight="1" x14ac:dyDescent="0.25">
      <c r="C15" s="42" t="s">
        <v>14</v>
      </c>
      <c r="D15" s="42"/>
      <c r="E15" s="42"/>
      <c r="F15" s="42"/>
      <c r="G15" s="42"/>
      <c r="H15" s="42"/>
    </row>
    <row r="16" spans="2:27" x14ac:dyDescent="0.25">
      <c r="C16" s="1" t="s">
        <v>10</v>
      </c>
      <c r="D16" s="41"/>
      <c r="E16" s="41"/>
      <c r="F16" s="41"/>
      <c r="G16" s="41"/>
      <c r="H16" s="41"/>
    </row>
    <row r="17" spans="1:115" x14ac:dyDescent="0.25">
      <c r="C17" s="1" t="s">
        <v>11</v>
      </c>
      <c r="D17" s="41"/>
      <c r="E17" s="41"/>
      <c r="F17" s="41"/>
      <c r="G17" s="41"/>
      <c r="H17" s="41"/>
    </row>
    <row r="18" spans="1:115" x14ac:dyDescent="0.25">
      <c r="C18" s="1" t="s">
        <v>15</v>
      </c>
      <c r="D18" s="41"/>
      <c r="E18" s="41"/>
      <c r="F18" s="41"/>
      <c r="G18" s="41"/>
      <c r="H18" s="41"/>
    </row>
    <row r="19" spans="1:115" x14ac:dyDescent="0.25">
      <c r="C19" s="1" t="s">
        <v>16</v>
      </c>
      <c r="D19" s="41"/>
      <c r="E19" s="41"/>
      <c r="F19" s="41"/>
      <c r="G19" s="41"/>
      <c r="H19" s="41"/>
    </row>
    <row r="20" spans="1:115" ht="8.25" customHeight="1" x14ac:dyDescent="0.25"/>
    <row r="21" spans="1:115" ht="15" customHeight="1" x14ac:dyDescent="0.25">
      <c r="C21" s="43" t="s">
        <v>17</v>
      </c>
      <c r="D21" s="43"/>
      <c r="E21" s="43"/>
      <c r="F21" s="43"/>
      <c r="G21" s="43"/>
      <c r="H21" s="43"/>
    </row>
    <row r="22" spans="1:115" x14ac:dyDescent="0.25">
      <c r="C22" s="1" t="s">
        <v>18</v>
      </c>
      <c r="D22" s="41"/>
      <c r="E22" s="41"/>
      <c r="F22" s="41"/>
      <c r="G22" s="41"/>
      <c r="H22" s="41"/>
    </row>
    <row r="23" spans="1:115" x14ac:dyDescent="0.25">
      <c r="C23" s="1" t="s">
        <v>11</v>
      </c>
      <c r="D23" s="41"/>
      <c r="E23" s="41"/>
      <c r="F23" s="41"/>
      <c r="G23" s="41"/>
      <c r="H23" s="41"/>
    </row>
    <row r="24" spans="1:115" x14ac:dyDescent="0.25">
      <c r="C24" s="1" t="s">
        <v>19</v>
      </c>
      <c r="D24" s="44"/>
      <c r="E24" s="44"/>
      <c r="F24" s="44"/>
      <c r="G24" s="44"/>
      <c r="H24" s="44"/>
    </row>
    <row r="25" spans="1:115" x14ac:dyDescent="0.25">
      <c r="C25" s="1" t="s">
        <v>20</v>
      </c>
      <c r="D25" s="44"/>
      <c r="E25" s="44"/>
      <c r="F25" s="44"/>
      <c r="G25" s="44"/>
      <c r="H25" s="44"/>
    </row>
    <row r="26" spans="1:115" s="4" customFormat="1" ht="3.75" customHeight="1" x14ac:dyDescent="0.25">
      <c r="A26"/>
      <c r="B26"/>
      <c r="C26" s="1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</row>
    <row r="27" spans="1:115" s="4" customFormat="1" ht="12" customHeight="1" x14ac:dyDescent="0.25">
      <c r="C27" s="45" t="s">
        <v>21</v>
      </c>
      <c r="D27" s="45"/>
      <c r="E27" s="45"/>
      <c r="F27" s="45"/>
      <c r="G27" s="45"/>
      <c r="H27" s="4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</row>
    <row r="28" spans="1:115" ht="3.75" customHeight="1" x14ac:dyDescent="0.25">
      <c r="A28" s="4"/>
      <c r="B28" s="4"/>
      <c r="C28" s="6" t="s">
        <v>22</v>
      </c>
      <c r="D28" s="46"/>
      <c r="E28" s="46"/>
      <c r="F28" s="46"/>
      <c r="G28" s="46"/>
      <c r="H28" s="46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</row>
    <row r="29" spans="1:115" ht="15" customHeight="1" x14ac:dyDescent="0.25">
      <c r="C29" s="7" t="s">
        <v>23</v>
      </c>
      <c r="D29" s="8"/>
      <c r="E29" s="9" t="s">
        <v>24</v>
      </c>
      <c r="F29" s="45"/>
      <c r="G29" s="45"/>
      <c r="H29" s="45"/>
    </row>
    <row r="30" spans="1:115" x14ac:dyDescent="0.25">
      <c r="C30" s="10" t="str">
        <f>IFERROR(IF(VLOOKUP(D3,сервисный!$M$6:$AK$50,4,0)=1,"ВИК",""),"ВИК")</f>
        <v>ВИК</v>
      </c>
      <c r="D30" s="11"/>
      <c r="F30" s="10" t="str">
        <f>IFERROR(IF(VLOOKUP(D3,сервисный!$M$6:$AK$50,9,0)=1,"ЭК",""),"ЭК")</f>
        <v/>
      </c>
      <c r="G30" s="11"/>
      <c r="L30" t="str">
        <f>CONCATENATE(C30,C31,C32,C33,C35)</f>
        <v>ВИКУКРКМКПВК</v>
      </c>
      <c r="CZ30" s="2">
        <v>0</v>
      </c>
      <c r="DC30" s="2">
        <v>0</v>
      </c>
    </row>
    <row r="31" spans="1:115" x14ac:dyDescent="0.25">
      <c r="C31" s="10" t="str">
        <f>IFERROR(IF(VLOOKUP(D3,сервисный!$M$6:$AK$50,5,0)=1,"УК",""),"УК")</f>
        <v>УК</v>
      </c>
      <c r="D31" s="11"/>
      <c r="F31" s="10" t="str">
        <f>IFERROR(IF(VLOOKUP(D3,сервисный!$M$6:$AK$50,10,0)=1,"ВИК+РК",""),"ВИК+РК")</f>
        <v/>
      </c>
      <c r="G31" s="11"/>
      <c r="L31" t="str">
        <f>CONCATENATE(F30,F31,F32,F33)</f>
        <v/>
      </c>
      <c r="CZ31" s="2">
        <v>0</v>
      </c>
      <c r="DC31" s="2">
        <v>0</v>
      </c>
    </row>
    <row r="32" spans="1:115" ht="15" customHeight="1" x14ac:dyDescent="0.25">
      <c r="C32" s="10" t="str">
        <f>IFERROR(IF(VLOOKUP(D3,сервисный!$M$6:$AK$50,6,0)=1,"РК",""),"РК")</f>
        <v>РК</v>
      </c>
      <c r="D32" s="11"/>
      <c r="E32" s="12"/>
      <c r="F32" s="13" t="str">
        <f>IFERROR(IF(VLOOKUP(D3,сервисный!$M$6:$AK$50,11,0)=1,"ЭК",""),"ЭК")</f>
        <v/>
      </c>
      <c r="G32" s="11"/>
      <c r="H32" s="12"/>
      <c r="L32">
        <f>IF(AND(LEN(L30)&gt;=2,LEN(L31)&gt;3)=TRUE(),1,0)</f>
        <v>0</v>
      </c>
      <c r="CZ32" s="2">
        <v>0</v>
      </c>
      <c r="DC32" s="2">
        <v>0</v>
      </c>
    </row>
    <row r="33" spans="3:107" ht="15" customHeight="1" x14ac:dyDescent="0.25">
      <c r="C33" s="10" t="str">
        <f>IFERROR(IF(VLOOKUP(D3,сервисный!$M$6:$AK$50,7,0)=1,"МК",""),"МК")</f>
        <v>МК</v>
      </c>
      <c r="D33" s="11"/>
      <c r="E33" s="12"/>
      <c r="F33" s="13" t="str">
        <f>IFERROR(IF(VLOOKUP(D3,сервисный!$M$6:$AK$50,12,0)=1,"ВИК+УК+РК",""),"ВИК+УК+РК")</f>
        <v/>
      </c>
      <c r="G33" s="11"/>
      <c r="H33" s="12"/>
      <c r="L33">
        <f>LEN(L30)</f>
        <v>12</v>
      </c>
      <c r="CZ33" s="2">
        <v>0</v>
      </c>
      <c r="DC33" s="2">
        <v>0</v>
      </c>
    </row>
    <row r="34" spans="3:107" ht="15" customHeight="1" x14ac:dyDescent="0.25">
      <c r="C34" s="10" t="s">
        <v>51</v>
      </c>
      <c r="D34" s="11"/>
      <c r="E34" s="12"/>
      <c r="F34" s="13"/>
      <c r="G34" s="11"/>
      <c r="H34" s="12"/>
    </row>
    <row r="35" spans="3:107" ht="13.5" customHeight="1" x14ac:dyDescent="0.25">
      <c r="C35" s="10" t="str">
        <f>IFERROR(IF(VLOOKUP(D3,сервисный!$M$6:$AK$50,8,0)=1,"ПВК",""),"ПВК")</f>
        <v>ПВК</v>
      </c>
      <c r="D35" s="11"/>
      <c r="E35" s="14"/>
      <c r="F35" s="14"/>
      <c r="G35" s="14"/>
      <c r="H35" s="14"/>
      <c r="L35">
        <f>LEN(L31)</f>
        <v>0</v>
      </c>
      <c r="CZ35" s="2">
        <v>0</v>
      </c>
    </row>
    <row r="36" spans="3:107" ht="57" customHeight="1" x14ac:dyDescent="0.25">
      <c r="C36" s="50" t="s">
        <v>193</v>
      </c>
      <c r="D36" s="50"/>
      <c r="E36" s="50"/>
      <c r="F36" s="50"/>
      <c r="G36" s="50"/>
      <c r="H36" s="50"/>
      <c r="I36" s="50"/>
    </row>
    <row r="37" spans="3:107" ht="14.25" customHeight="1" x14ac:dyDescent="0.25">
      <c r="C37" s="1" t="s">
        <v>25</v>
      </c>
    </row>
    <row r="38" spans="3:107" ht="15" customHeight="1" x14ac:dyDescent="0.25">
      <c r="C38" s="50" t="s">
        <v>26</v>
      </c>
      <c r="D38" s="50"/>
      <c r="E38" s="50"/>
      <c r="F38" s="50"/>
      <c r="G38" s="50"/>
      <c r="H38" s="50"/>
      <c r="I38" s="50"/>
    </row>
    <row r="39" spans="3:107" ht="27" customHeight="1" x14ac:dyDescent="0.25">
      <c r="C39" s="50" t="s">
        <v>27</v>
      </c>
      <c r="D39" s="50"/>
      <c r="E39" s="50"/>
      <c r="F39" s="50"/>
      <c r="G39" s="50"/>
      <c r="H39" s="50"/>
      <c r="I39" s="50"/>
    </row>
    <row r="40" spans="3:107" ht="42.75" customHeight="1" x14ac:dyDescent="0.25">
      <c r="C40" s="51" t="s">
        <v>28</v>
      </c>
      <c r="D40" s="51"/>
      <c r="E40" s="51"/>
      <c r="F40" s="51"/>
      <c r="G40" s="51"/>
      <c r="H40" s="51"/>
      <c r="I40" s="51"/>
    </row>
    <row r="41" spans="3:107" ht="18" customHeight="1" x14ac:dyDescent="0.25">
      <c r="C41" s="10" t="s">
        <v>29</v>
      </c>
      <c r="D41" s="41"/>
      <c r="E41" s="41"/>
      <c r="F41" s="41"/>
      <c r="G41" s="52"/>
      <c r="H41" s="52"/>
    </row>
    <row r="42" spans="3:107" ht="9" customHeight="1" x14ac:dyDescent="0.25">
      <c r="D42" s="47" t="s">
        <v>30</v>
      </c>
      <c r="E42" s="47"/>
      <c r="F42" s="47"/>
      <c r="G42" s="48" t="s">
        <v>31</v>
      </c>
      <c r="H42" s="48"/>
    </row>
    <row r="43" spans="3:107" ht="11.25" customHeight="1" x14ac:dyDescent="0.25">
      <c r="C43" s="15" t="s">
        <v>32</v>
      </c>
    </row>
    <row r="44" spans="3:107" ht="11.25" customHeight="1" x14ac:dyDescent="0.25">
      <c r="C44" s="49" t="s">
        <v>33</v>
      </c>
      <c r="D44" s="49"/>
      <c r="E44" s="49"/>
      <c r="F44" s="49"/>
      <c r="G44" s="49"/>
      <c r="H44" s="49"/>
      <c r="I44" s="49"/>
    </row>
  </sheetData>
  <mergeCells count="34">
    <mergeCell ref="D42:F42"/>
    <mergeCell ref="G42:H42"/>
    <mergeCell ref="C44:I44"/>
    <mergeCell ref="C36:I36"/>
    <mergeCell ref="C38:I38"/>
    <mergeCell ref="C39:I39"/>
    <mergeCell ref="C40:I40"/>
    <mergeCell ref="D41:F41"/>
    <mergeCell ref="G41:H41"/>
    <mergeCell ref="D24:H24"/>
    <mergeCell ref="D25:H25"/>
    <mergeCell ref="C27:H27"/>
    <mergeCell ref="D28:H28"/>
    <mergeCell ref="F29:H29"/>
    <mergeCell ref="D18:H18"/>
    <mergeCell ref="D19:H19"/>
    <mergeCell ref="C21:H21"/>
    <mergeCell ref="D22:H22"/>
    <mergeCell ref="D23:H23"/>
    <mergeCell ref="D13:H13"/>
    <mergeCell ref="D14:H14"/>
    <mergeCell ref="C15:H15"/>
    <mergeCell ref="D16:H16"/>
    <mergeCell ref="D17:H17"/>
    <mergeCell ref="C8:H8"/>
    <mergeCell ref="D9:H9"/>
    <mergeCell ref="D10:H10"/>
    <mergeCell ref="C11:H11"/>
    <mergeCell ref="D12:H12"/>
    <mergeCell ref="D3:I3"/>
    <mergeCell ref="D4:I4"/>
    <mergeCell ref="D5:I5"/>
    <mergeCell ref="C6:H6"/>
    <mergeCell ref="C7:H7"/>
  </mergeCells>
  <conditionalFormatting sqref="C29">
    <cfRule type="expression" dxfId="4" priority="2">
      <formula>$L$33=0</formula>
    </cfRule>
  </conditionalFormatting>
  <conditionalFormatting sqref="D30:D35">
    <cfRule type="expression" dxfId="3" priority="6">
      <formula>LEN($C30)&gt;1</formula>
    </cfRule>
  </conditionalFormatting>
  <conditionalFormatting sqref="E29">
    <cfRule type="expression" dxfId="2" priority="4">
      <formula>$L$32=0</formula>
    </cfRule>
  </conditionalFormatting>
  <conditionalFormatting sqref="F29:H29">
    <cfRule type="expression" dxfId="1" priority="3">
      <formula>$L$35=0</formula>
    </cfRule>
  </conditionalFormatting>
  <conditionalFormatting sqref="G30:G34">
    <cfRule type="expression" dxfId="0" priority="5">
      <formula>LEN($F30)&gt;1</formula>
    </cfRule>
  </conditionalFormatting>
  <dataValidations count="1">
    <dataValidation type="list" allowBlank="1" showInputMessage="1" showErrorMessage="1" sqref="D3:I3" xr:uid="{00000000-0002-0000-0000-000000000000}">
      <formula1>АЦСНК</formula1>
      <formula2>0</formula2>
    </dataValidation>
  </dataValidations>
  <pageMargins left="0.25" right="0.25" top="0.75" bottom="0.75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6"/>
  <sheetViews>
    <sheetView view="pageBreakPreview" zoomScale="65" zoomScaleNormal="100" zoomScalePageLayoutView="65" workbookViewId="0">
      <selection activeCell="C16" sqref="C16"/>
    </sheetView>
  </sheetViews>
  <sheetFormatPr defaultColWidth="8.7109375" defaultRowHeight="15" customHeight="1" x14ac:dyDescent="0.25"/>
  <cols>
    <col min="1" max="1" width="11.140625" customWidth="1"/>
    <col min="2" max="2" width="81.140625" customWidth="1"/>
    <col min="3" max="7" width="11.140625" customWidth="1"/>
    <col min="8" max="8" width="12.140625" customWidth="1"/>
    <col min="9" max="9" width="13.28515625" customWidth="1"/>
    <col min="10" max="10" width="56.42578125" customWidth="1"/>
    <col min="11" max="11" width="44" customWidth="1"/>
  </cols>
  <sheetData>
    <row r="1" spans="1:11" x14ac:dyDescent="0.25">
      <c r="A1" t="s">
        <v>34</v>
      </c>
      <c r="B1" t="s">
        <v>35</v>
      </c>
      <c r="C1" t="s">
        <v>36</v>
      </c>
      <c r="D1" t="s">
        <v>37</v>
      </c>
      <c r="E1" t="s">
        <v>38</v>
      </c>
      <c r="F1" t="s">
        <v>39</v>
      </c>
      <c r="G1" t="s">
        <v>40</v>
      </c>
      <c r="H1" t="s">
        <v>41</v>
      </c>
      <c r="I1" t="s">
        <v>42</v>
      </c>
      <c r="J1" t="s">
        <v>43</v>
      </c>
      <c r="K1" t="s">
        <v>44</v>
      </c>
    </row>
    <row r="3" spans="1:11" x14ac:dyDescent="0.25">
      <c r="B3" t="s">
        <v>45</v>
      </c>
      <c r="C3" t="s">
        <v>46</v>
      </c>
      <c r="D3" t="s">
        <v>47</v>
      </c>
      <c r="E3" t="s">
        <v>48</v>
      </c>
      <c r="F3" t="s">
        <v>49</v>
      </c>
      <c r="G3" t="s">
        <v>50</v>
      </c>
      <c r="H3" t="s">
        <v>51</v>
      </c>
      <c r="J3" t="s">
        <v>52</v>
      </c>
      <c r="K3" t="s">
        <v>53</v>
      </c>
    </row>
    <row r="4" spans="1:11" ht="30" x14ac:dyDescent="0.25">
      <c r="B4" t="s">
        <v>54</v>
      </c>
      <c r="C4" t="s">
        <v>55</v>
      </c>
      <c r="D4" t="s">
        <v>55</v>
      </c>
      <c r="E4" t="s">
        <v>55</v>
      </c>
      <c r="J4" t="s">
        <v>56</v>
      </c>
      <c r="K4" s="1" t="s">
        <v>57</v>
      </c>
    </row>
    <row r="5" spans="1:11" ht="30" x14ac:dyDescent="0.25">
      <c r="B5" t="s">
        <v>58</v>
      </c>
      <c r="C5" t="s">
        <v>55</v>
      </c>
      <c r="D5" s="16">
        <v>1</v>
      </c>
      <c r="E5" s="16">
        <v>1</v>
      </c>
      <c r="J5" t="s">
        <v>59</v>
      </c>
      <c r="K5" s="1" t="s">
        <v>60</v>
      </c>
    </row>
    <row r="6" spans="1:11" ht="30" x14ac:dyDescent="0.25">
      <c r="B6" t="s">
        <v>61</v>
      </c>
      <c r="C6" t="s">
        <v>55</v>
      </c>
      <c r="D6" s="16">
        <v>1</v>
      </c>
      <c r="J6" t="s">
        <v>62</v>
      </c>
      <c r="K6" s="1" t="s">
        <v>63</v>
      </c>
    </row>
    <row r="7" spans="1:11" ht="30" x14ac:dyDescent="0.25">
      <c r="B7" t="s">
        <v>64</v>
      </c>
      <c r="C7" t="s">
        <v>55</v>
      </c>
      <c r="D7" t="s">
        <v>55</v>
      </c>
      <c r="E7" t="s">
        <v>55</v>
      </c>
      <c r="J7" t="s">
        <v>65</v>
      </c>
      <c r="K7" s="1" t="s">
        <v>66</v>
      </c>
    </row>
    <row r="8" spans="1:11" ht="30" x14ac:dyDescent="0.25">
      <c r="B8" t="s">
        <v>67</v>
      </c>
      <c r="C8" t="s">
        <v>55</v>
      </c>
      <c r="D8" t="s">
        <v>55</v>
      </c>
      <c r="E8" t="s">
        <v>55</v>
      </c>
      <c r="J8" t="s">
        <v>59</v>
      </c>
      <c r="K8" s="1" t="s">
        <v>68</v>
      </c>
    </row>
    <row r="9" spans="1:11" ht="30" x14ac:dyDescent="0.25">
      <c r="B9" t="s">
        <v>69</v>
      </c>
      <c r="C9" t="s">
        <v>55</v>
      </c>
      <c r="D9" t="s">
        <v>55</v>
      </c>
      <c r="E9" t="s">
        <v>55</v>
      </c>
      <c r="J9" t="s">
        <v>70</v>
      </c>
      <c r="K9" s="1" t="s">
        <v>71</v>
      </c>
    </row>
    <row r="10" spans="1:11" ht="30" x14ac:dyDescent="0.25">
      <c r="B10" t="s">
        <v>72</v>
      </c>
      <c r="I10" s="16"/>
      <c r="J10" t="s">
        <v>73</v>
      </c>
      <c r="K10" s="1" t="s">
        <v>74</v>
      </c>
    </row>
    <row r="11" spans="1:11" ht="30" x14ac:dyDescent="0.25">
      <c r="B11" t="s">
        <v>75</v>
      </c>
      <c r="C11" t="s">
        <v>55</v>
      </c>
      <c r="D11" t="s">
        <v>55</v>
      </c>
      <c r="E11" t="s">
        <v>55</v>
      </c>
      <c r="J11" t="s">
        <v>76</v>
      </c>
      <c r="K11" s="1" t="s">
        <v>77</v>
      </c>
    </row>
    <row r="12" spans="1:11" ht="30" x14ac:dyDescent="0.25">
      <c r="B12" t="s">
        <v>78</v>
      </c>
      <c r="C12" t="s">
        <v>55</v>
      </c>
      <c r="D12" t="s">
        <v>55</v>
      </c>
      <c r="E12" t="s">
        <v>55</v>
      </c>
      <c r="J12" t="s">
        <v>79</v>
      </c>
      <c r="K12" s="1" t="s">
        <v>80</v>
      </c>
    </row>
    <row r="13" spans="1:11" ht="30" x14ac:dyDescent="0.25">
      <c r="B13" t="s">
        <v>81</v>
      </c>
      <c r="C13" t="s">
        <v>55</v>
      </c>
      <c r="D13" t="s">
        <v>55</v>
      </c>
      <c r="E13" t="s">
        <v>55</v>
      </c>
      <c r="J13" t="s">
        <v>82</v>
      </c>
      <c r="K13" s="1" t="s">
        <v>83</v>
      </c>
    </row>
    <row r="14" spans="1:11" ht="30" x14ac:dyDescent="0.25">
      <c r="B14" t="s">
        <v>84</v>
      </c>
      <c r="C14" t="s">
        <v>55</v>
      </c>
      <c r="E14">
        <v>1</v>
      </c>
      <c r="J14" t="s">
        <v>85</v>
      </c>
      <c r="K14" s="1" t="s">
        <v>86</v>
      </c>
    </row>
    <row r="15" spans="1:11" ht="30" x14ac:dyDescent="0.25">
      <c r="B15" t="s">
        <v>87</v>
      </c>
      <c r="C15" t="s">
        <v>55</v>
      </c>
      <c r="D15" t="s">
        <v>55</v>
      </c>
      <c r="E15" t="s">
        <v>55</v>
      </c>
      <c r="H15" s="16"/>
      <c r="J15" t="s">
        <v>88</v>
      </c>
      <c r="K15" s="1" t="s">
        <v>89</v>
      </c>
    </row>
    <row r="16" spans="1:11" x14ac:dyDescent="0.25">
      <c r="B16" t="s">
        <v>191</v>
      </c>
      <c r="C16">
        <v>1</v>
      </c>
      <c r="D16">
        <v>1</v>
      </c>
      <c r="E16">
        <v>1</v>
      </c>
      <c r="G16">
        <v>1</v>
      </c>
      <c r="H16">
        <v>1</v>
      </c>
      <c r="J16" t="s">
        <v>186</v>
      </c>
      <c r="K16" s="1" t="s">
        <v>187</v>
      </c>
    </row>
    <row r="17" spans="2:11" ht="30" x14ac:dyDescent="0.25">
      <c r="B17" t="s">
        <v>90</v>
      </c>
      <c r="C17" t="s">
        <v>55</v>
      </c>
      <c r="D17" s="16">
        <v>1</v>
      </c>
      <c r="E17" s="16">
        <v>1</v>
      </c>
      <c r="J17" t="s">
        <v>82</v>
      </c>
      <c r="K17" s="1" t="s">
        <v>91</v>
      </c>
    </row>
    <row r="18" spans="2:11" ht="30" x14ac:dyDescent="0.25">
      <c r="B18" t="s">
        <v>92</v>
      </c>
      <c r="C18" t="s">
        <v>55</v>
      </c>
      <c r="D18" t="s">
        <v>55</v>
      </c>
      <c r="J18" t="s">
        <v>93</v>
      </c>
      <c r="K18" s="1" t="s">
        <v>94</v>
      </c>
    </row>
    <row r="19" spans="2:11" ht="30" x14ac:dyDescent="0.25">
      <c r="B19" t="s">
        <v>95</v>
      </c>
      <c r="C19" t="s">
        <v>55</v>
      </c>
      <c r="J19" t="s">
        <v>96</v>
      </c>
      <c r="K19" s="1" t="s">
        <v>97</v>
      </c>
    </row>
    <row r="20" spans="2:11" ht="30" x14ac:dyDescent="0.25">
      <c r="B20" t="s">
        <v>98</v>
      </c>
      <c r="C20" t="s">
        <v>55</v>
      </c>
      <c r="D20" t="s">
        <v>55</v>
      </c>
      <c r="E20" t="s">
        <v>55</v>
      </c>
      <c r="J20" t="s">
        <v>99</v>
      </c>
      <c r="K20" s="1" t="s">
        <v>100</v>
      </c>
    </row>
    <row r="21" spans="2:11" ht="30" x14ac:dyDescent="0.25">
      <c r="B21" t="s">
        <v>101</v>
      </c>
      <c r="C21" t="s">
        <v>55</v>
      </c>
      <c r="D21" t="s">
        <v>55</v>
      </c>
      <c r="J21" t="s">
        <v>102</v>
      </c>
      <c r="K21" s="1" t="s">
        <v>103</v>
      </c>
    </row>
    <row r="22" spans="2:11" x14ac:dyDescent="0.25">
      <c r="B22" t="s">
        <v>104</v>
      </c>
      <c r="C22" t="s">
        <v>55</v>
      </c>
      <c r="D22" t="s">
        <v>55</v>
      </c>
      <c r="E22" t="s">
        <v>55</v>
      </c>
      <c r="H22" t="s">
        <v>55</v>
      </c>
      <c r="J22" t="s">
        <v>70</v>
      </c>
      <c r="K22" t="s">
        <v>105</v>
      </c>
    </row>
    <row r="23" spans="2:11" ht="30" x14ac:dyDescent="0.25">
      <c r="B23" t="s">
        <v>106</v>
      </c>
      <c r="C23">
        <v>1</v>
      </c>
      <c r="D23">
        <v>1</v>
      </c>
      <c r="E23">
        <v>1</v>
      </c>
      <c r="J23" t="s">
        <v>107</v>
      </c>
      <c r="K23" s="1" t="s">
        <v>108</v>
      </c>
    </row>
    <row r="24" spans="2:11" ht="30" x14ac:dyDescent="0.25">
      <c r="B24" t="s">
        <v>109</v>
      </c>
      <c r="C24" t="s">
        <v>55</v>
      </c>
      <c r="D24" t="s">
        <v>55</v>
      </c>
      <c r="E24" t="s">
        <v>55</v>
      </c>
      <c r="J24" t="s">
        <v>82</v>
      </c>
      <c r="K24" s="1" t="s">
        <v>110</v>
      </c>
    </row>
    <row r="25" spans="2:11" ht="30" x14ac:dyDescent="0.25">
      <c r="B25" t="s">
        <v>111</v>
      </c>
      <c r="C25" t="s">
        <v>55</v>
      </c>
      <c r="D25" t="s">
        <v>55</v>
      </c>
      <c r="E25" t="s">
        <v>55</v>
      </c>
      <c r="F25" t="s">
        <v>55</v>
      </c>
      <c r="G25" t="s">
        <v>55</v>
      </c>
      <c r="H25">
        <v>1</v>
      </c>
      <c r="J25" t="s">
        <v>112</v>
      </c>
      <c r="K25" s="1" t="s">
        <v>113</v>
      </c>
    </row>
    <row r="26" spans="2:11" ht="30" x14ac:dyDescent="0.25">
      <c r="B26" t="s">
        <v>114</v>
      </c>
      <c r="C26" t="s">
        <v>55</v>
      </c>
      <c r="D26" t="s">
        <v>55</v>
      </c>
      <c r="E26" t="s">
        <v>55</v>
      </c>
      <c r="J26" t="s">
        <v>115</v>
      </c>
      <c r="K26" s="1" t="s">
        <v>116</v>
      </c>
    </row>
    <row r="27" spans="2:11" ht="30" x14ac:dyDescent="0.25">
      <c r="B27" t="s">
        <v>117</v>
      </c>
      <c r="C27" s="16" t="s">
        <v>55</v>
      </c>
      <c r="D27" s="16" t="s">
        <v>55</v>
      </c>
      <c r="E27" s="16" t="s">
        <v>55</v>
      </c>
      <c r="J27" t="s">
        <v>118</v>
      </c>
      <c r="K27" s="1" t="s">
        <v>119</v>
      </c>
    </row>
    <row r="28" spans="2:11" ht="30" x14ac:dyDescent="0.25">
      <c r="B28" t="s">
        <v>120</v>
      </c>
      <c r="C28" s="16">
        <v>1</v>
      </c>
      <c r="D28" s="16">
        <v>1</v>
      </c>
      <c r="E28" s="16">
        <v>1</v>
      </c>
      <c r="J28" t="s">
        <v>121</v>
      </c>
      <c r="K28" s="1" t="s">
        <v>122</v>
      </c>
    </row>
    <row r="29" spans="2:11" ht="30" x14ac:dyDescent="0.25">
      <c r="B29" t="s">
        <v>123</v>
      </c>
      <c r="C29" t="s">
        <v>55</v>
      </c>
      <c r="D29" t="s">
        <v>55</v>
      </c>
      <c r="E29" t="s">
        <v>55</v>
      </c>
      <c r="J29" t="s">
        <v>124</v>
      </c>
      <c r="K29" s="1" t="s">
        <v>125</v>
      </c>
    </row>
    <row r="30" spans="2:11" ht="30" x14ac:dyDescent="0.25">
      <c r="B30" t="s">
        <v>126</v>
      </c>
      <c r="C30" t="s">
        <v>55</v>
      </c>
      <c r="D30" t="s">
        <v>55</v>
      </c>
      <c r="E30" t="s">
        <v>55</v>
      </c>
      <c r="J30" t="s">
        <v>127</v>
      </c>
      <c r="K30" s="1" t="s">
        <v>128</v>
      </c>
    </row>
    <row r="31" spans="2:11" ht="30" x14ac:dyDescent="0.25">
      <c r="B31" t="s">
        <v>129</v>
      </c>
      <c r="C31" t="s">
        <v>55</v>
      </c>
      <c r="J31" t="s">
        <v>73</v>
      </c>
      <c r="K31" s="1" t="s">
        <v>130</v>
      </c>
    </row>
    <row r="32" spans="2:11" ht="30" x14ac:dyDescent="0.25">
      <c r="B32" t="s">
        <v>131</v>
      </c>
      <c r="C32" t="s">
        <v>55</v>
      </c>
      <c r="D32" t="s">
        <v>55</v>
      </c>
      <c r="E32" t="s">
        <v>55</v>
      </c>
      <c r="J32" t="s">
        <v>132</v>
      </c>
      <c r="K32" s="1" t="s">
        <v>133</v>
      </c>
    </row>
    <row r="33" spans="2:11" ht="30" x14ac:dyDescent="0.25">
      <c r="B33" t="s">
        <v>134</v>
      </c>
      <c r="C33" t="s">
        <v>55</v>
      </c>
      <c r="D33" t="s">
        <v>55</v>
      </c>
      <c r="E33" t="s">
        <v>55</v>
      </c>
      <c r="J33" t="s">
        <v>135</v>
      </c>
      <c r="K33" s="1" t="s">
        <v>136</v>
      </c>
    </row>
    <row r="34" spans="2:11" x14ac:dyDescent="0.25">
      <c r="B34" t="s">
        <v>137</v>
      </c>
      <c r="C34" t="s">
        <v>55</v>
      </c>
      <c r="D34" t="s">
        <v>55</v>
      </c>
      <c r="E34" t="s">
        <v>55</v>
      </c>
      <c r="J34" t="s">
        <v>138</v>
      </c>
      <c r="K34" t="s">
        <v>139</v>
      </c>
    </row>
    <row r="35" spans="2:11" ht="30" x14ac:dyDescent="0.25">
      <c r="B35" t="s">
        <v>140</v>
      </c>
      <c r="C35" t="s">
        <v>55</v>
      </c>
      <c r="E35" t="s">
        <v>55</v>
      </c>
      <c r="J35" t="s">
        <v>107</v>
      </c>
      <c r="K35" s="1" t="s">
        <v>141</v>
      </c>
    </row>
    <row r="36" spans="2:11" ht="15" customHeight="1" x14ac:dyDescent="0.25">
      <c r="B36" t="s">
        <v>189</v>
      </c>
      <c r="C36">
        <v>1</v>
      </c>
      <c r="D36">
        <v>1</v>
      </c>
      <c r="E36">
        <v>1</v>
      </c>
      <c r="J36" t="s">
        <v>184</v>
      </c>
      <c r="K36" s="33" t="s">
        <v>183</v>
      </c>
    </row>
  </sheetData>
  <hyperlinks>
    <hyperlink ref="K36" r:id="rId1" display="tomsk@stg.ru" xr:uid="{00000000-0004-0000-0100-000000000000}"/>
  </hyperlinks>
  <pageMargins left="0.7" right="0.7" top="0.75" bottom="0.75" header="0.511811023622047" footer="0.511811023622047"/>
  <pageSetup paperSize="9" orientation="portrait" horizontalDpi="300" verticalDpi="300"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Y54"/>
  <sheetViews>
    <sheetView view="pageBreakPreview" zoomScale="65" zoomScaleNormal="100" zoomScalePageLayoutView="65" workbookViewId="0">
      <pane xSplit="1" ySplit="4" topLeftCell="B5" activePane="bottomRight" state="frozen"/>
      <selection pane="topRight" activeCell="B1" sqref="B1"/>
      <selection pane="bottomLeft" activeCell="A23" sqref="A23"/>
      <selection pane="bottomRight" activeCell="A18" sqref="A18"/>
    </sheetView>
  </sheetViews>
  <sheetFormatPr defaultColWidth="8.7109375" defaultRowHeight="15" customHeight="1" x14ac:dyDescent="0.25"/>
  <cols>
    <col min="1" max="1" width="44.28515625" customWidth="1"/>
    <col min="2" max="2" width="42.42578125" customWidth="1"/>
    <col min="3" max="3" width="31.140625" customWidth="1"/>
    <col min="4" max="4" width="23.85546875" style="1" customWidth="1"/>
    <col min="5" max="5" width="27.140625" customWidth="1"/>
    <col min="6" max="6" width="30.140625" style="17" customWidth="1"/>
    <col min="7" max="12" width="6.5703125" style="17" customWidth="1"/>
    <col min="13" max="13" width="58.7109375" customWidth="1"/>
    <col min="14" max="14" width="40.140625" customWidth="1"/>
    <col min="15" max="15" width="24.85546875" customWidth="1"/>
    <col min="16" max="16" width="9.140625" customWidth="1"/>
  </cols>
  <sheetData>
    <row r="2" spans="1:25" x14ac:dyDescent="0.25">
      <c r="E2" s="18"/>
    </row>
    <row r="4" spans="1:25" ht="30" x14ac:dyDescent="0.25">
      <c r="B4" s="19" t="s">
        <v>142</v>
      </c>
      <c r="C4" s="19" t="s">
        <v>143</v>
      </c>
      <c r="D4" s="20" t="s">
        <v>144</v>
      </c>
      <c r="E4" s="19" t="s">
        <v>145</v>
      </c>
      <c r="F4" s="19" t="s">
        <v>146</v>
      </c>
      <c r="G4" s="21" t="s">
        <v>46</v>
      </c>
      <c r="H4" s="21" t="s">
        <v>47</v>
      </c>
      <c r="I4" s="21" t="s">
        <v>48</v>
      </c>
      <c r="J4" s="21" t="s">
        <v>49</v>
      </c>
      <c r="K4" s="21" t="s">
        <v>50</v>
      </c>
      <c r="L4" s="22" t="s">
        <v>51</v>
      </c>
      <c r="P4" s="21" t="s">
        <v>46</v>
      </c>
      <c r="Q4" s="21" t="s">
        <v>47</v>
      </c>
      <c r="R4" s="21" t="s">
        <v>48</v>
      </c>
      <c r="S4" s="21" t="s">
        <v>49</v>
      </c>
      <c r="T4" s="21" t="s">
        <v>50</v>
      </c>
      <c r="U4" s="22" t="s">
        <v>51</v>
      </c>
      <c r="V4" s="22" t="s">
        <v>147</v>
      </c>
      <c r="W4" s="22" t="s">
        <v>148</v>
      </c>
      <c r="X4" s="17" t="s">
        <v>149</v>
      </c>
    </row>
    <row r="5" spans="1:25" x14ac:dyDescent="0.25">
      <c r="B5" s="23"/>
      <c r="C5" s="23"/>
      <c r="D5" s="24"/>
      <c r="E5" s="23"/>
      <c r="F5" s="23"/>
      <c r="L5" s="1"/>
    </row>
    <row r="6" spans="1:25" s="25" customFormat="1" ht="30" x14ac:dyDescent="0.25">
      <c r="A6" s="25" t="str">
        <f>IFERROR('pub_output=csv'!B4,"")</f>
        <v>Архангельск (ООО «НАКС Архангельск»)</v>
      </c>
      <c r="B6" s="25" t="str">
        <f t="shared" ref="B6:B17" si="0">IFERROR(TRIM(MID(A6,SEARCH("(",A6,1)+1,LEN(A6)-SEARCH("(",A6,1)-1)),"")</f>
        <v>ООО «НАКС Архангельск»</v>
      </c>
      <c r="C6" s="26" t="str">
        <f t="shared" ref="C6:C33" si="1">IFERROR(TRIM(MID(A6,1,SEARCH(" ",A6,1)-1)),"")</f>
        <v>Архангельск</v>
      </c>
      <c r="D6" s="26" t="str">
        <f>IFERROR('pub_output=csv'!K4,"")</f>
        <v>+7 (8182) 60-89-39 
 naksarh@mail.ru</v>
      </c>
      <c r="E6" s="27" t="s">
        <v>150</v>
      </c>
      <c r="F6" s="28"/>
      <c r="G6" s="17" t="str">
        <f>IFERROR('pub_output=csv'!C4,"")</f>
        <v>1</v>
      </c>
      <c r="H6" s="17" t="str">
        <f>IFERROR('pub_output=csv'!D4,"")</f>
        <v>1</v>
      </c>
      <c r="I6" s="17" t="str">
        <f>IFERROR('pub_output=csv'!E4,"")</f>
        <v>1</v>
      </c>
      <c r="J6" s="17">
        <f>IFERROR('pub_output=csv'!F4,"")</f>
        <v>0</v>
      </c>
      <c r="K6" s="17">
        <f>IFERROR('pub_output=csv'!G4,"")</f>
        <v>0</v>
      </c>
      <c r="L6" s="17">
        <f>IFERROR('pub_output=csv'!H4,"")</f>
        <v>0</v>
      </c>
      <c r="M6" s="25" t="str">
        <f t="shared" ref="M6:M33" si="2">IF(A6=0,"",A6)</f>
        <v>Архангельск (ООО «НАКС Архангельск»)</v>
      </c>
      <c r="N6" s="29" t="str">
        <f t="shared" ref="N6:N33" si="3">IF(D6=0,"",D6)</f>
        <v>+7 (8182) 60-89-39 
 naksarh@mail.ru</v>
      </c>
      <c r="O6" s="25" t="str">
        <f t="shared" ref="O6:O33" si="4">IF(E6=0,"",E6)</f>
        <v>26-27 марта 2026</v>
      </c>
      <c r="P6" s="25">
        <f t="shared" ref="P6:P33" si="5">IFERROR(1*IF(G6=0,"",G6),"")</f>
        <v>1</v>
      </c>
      <c r="Q6" s="25">
        <f t="shared" ref="Q6:Q33" si="6">IFERROR(1*IF(H6=0,"",H6),"")</f>
        <v>1</v>
      </c>
      <c r="R6" s="25">
        <f t="shared" ref="R6:R33" si="7">IFERROR(1*IF(I6=0,"",I6),"")</f>
        <v>1</v>
      </c>
      <c r="S6" s="25" t="str">
        <f t="shared" ref="S6:S33" si="8">IFERROR(1*IF(J6=0,"",J6),"")</f>
        <v/>
      </c>
      <c r="T6" s="25" t="str">
        <f t="shared" ref="T6:T33" si="9">IFERROR(1*IF(K6=0,"",K6),"")</f>
        <v/>
      </c>
      <c r="U6" s="25" t="str">
        <f t="shared" ref="U6:U33" si="10">IFERROR(1*IF(L6=0,"",L6),"")</f>
        <v/>
      </c>
      <c r="V6" s="25" t="str">
        <f>IFERROR(1*IF(#REF!=0,"",#REF!),"")</f>
        <v/>
      </c>
      <c r="W6" s="25" t="str">
        <f>IFERROR(1*IF(#REF!=0,"",#REF!),"")</f>
        <v/>
      </c>
      <c r="X6" s="25" t="str">
        <f>IFERROR(1*IF(#REF!=0,"",#REF!),"")</f>
        <v/>
      </c>
      <c r="Y6" s="25">
        <f t="shared" ref="Y6:Y17" si="11">SUM(P6:X6)</f>
        <v>3</v>
      </c>
    </row>
    <row r="7" spans="1:25" s="25" customFormat="1" ht="30" x14ac:dyDescent="0.25">
      <c r="A7" s="25" t="str">
        <f>IFERROR('pub_output=csv'!B5,"")</f>
        <v>Барнаул (ООО «ГАЦ АР НАКС»)</v>
      </c>
      <c r="B7" s="25" t="str">
        <f t="shared" si="0"/>
        <v>ООО «ГАЦ АР НАКС»</v>
      </c>
      <c r="C7" s="26" t="str">
        <f t="shared" si="1"/>
        <v>Барнаул</v>
      </c>
      <c r="D7" s="26" t="str">
        <f>IFERROR('pub_output=csv'!K5,"")</f>
        <v>+7(3852) 22-65-22
ar_gac@mail.ru</v>
      </c>
      <c r="E7" s="35" t="s">
        <v>185</v>
      </c>
      <c r="F7" s="28"/>
      <c r="G7" s="17" t="str">
        <f>IFERROR('pub_output=csv'!C5,"")</f>
        <v>1</v>
      </c>
      <c r="H7" s="17">
        <f>IFERROR('pub_output=csv'!D5,"")</f>
        <v>1</v>
      </c>
      <c r="I7" s="17">
        <f>IFERROR('pub_output=csv'!E5,"")</f>
        <v>1</v>
      </c>
      <c r="J7" s="17">
        <f>IFERROR('pub_output=csv'!F5,"")</f>
        <v>0</v>
      </c>
      <c r="K7" s="17">
        <f>IFERROR('pub_output=csv'!G5,"")</f>
        <v>0</v>
      </c>
      <c r="L7" s="17">
        <f>IFERROR('pub_output=csv'!H5,"")</f>
        <v>0</v>
      </c>
      <c r="M7" s="25" t="str">
        <f t="shared" si="2"/>
        <v>Барнаул (ООО «ГАЦ АР НАКС»)</v>
      </c>
      <c r="N7" s="29" t="str">
        <f t="shared" si="3"/>
        <v>+7(3852) 22-65-22
ar_gac@mail.ru</v>
      </c>
      <c r="O7" s="25" t="str">
        <f t="shared" si="4"/>
        <v>01-28.02.2026</v>
      </c>
      <c r="P7" s="25">
        <f t="shared" si="5"/>
        <v>1</v>
      </c>
      <c r="Q7" s="25">
        <f t="shared" si="6"/>
        <v>1</v>
      </c>
      <c r="R7" s="25">
        <f t="shared" si="7"/>
        <v>1</v>
      </c>
      <c r="S7" s="25" t="str">
        <f t="shared" si="8"/>
        <v/>
      </c>
      <c r="T7" s="25" t="str">
        <f t="shared" si="9"/>
        <v/>
      </c>
      <c r="U7" s="25" t="str">
        <f t="shared" si="10"/>
        <v/>
      </c>
      <c r="V7" s="25" t="str">
        <f>IFERROR(1*IF(#REF!=0,"",#REF!),"")</f>
        <v/>
      </c>
      <c r="W7" s="25" t="str">
        <f>IFERROR(1*IF(#REF!=0,"",#REF!),"")</f>
        <v/>
      </c>
      <c r="X7" s="25" t="str">
        <f>IFERROR(1*IF(#REF!=0,"",#REF!),"")</f>
        <v/>
      </c>
      <c r="Y7" s="25">
        <f t="shared" si="11"/>
        <v>3</v>
      </c>
    </row>
    <row r="8" spans="1:25" s="25" customFormat="1" ht="30" x14ac:dyDescent="0.25">
      <c r="A8" s="25" t="str">
        <f>IFERROR('pub_output=csv'!B6,"")</f>
        <v>Владивосток (ООО «Тихоокеанский ГАЦ»)</v>
      </c>
      <c r="B8" s="25" t="str">
        <f t="shared" si="0"/>
        <v>ООО «Тихоокеанский ГАЦ»</v>
      </c>
      <c r="C8" s="26" t="str">
        <f t="shared" si="1"/>
        <v>Владивосток</v>
      </c>
      <c r="D8" s="26" t="str">
        <f>IFERROR('pub_output=csv'!K6,"")</f>
        <v>+7(423) 260-42-10 
torgac@mail.ru</v>
      </c>
      <c r="E8" s="27" t="s">
        <v>151</v>
      </c>
      <c r="F8" s="28"/>
      <c r="G8" s="17" t="str">
        <f>IFERROR('pub_output=csv'!C6,"")</f>
        <v>1</v>
      </c>
      <c r="H8" s="17">
        <v>0</v>
      </c>
      <c r="I8" s="17">
        <f>IFERROR('pub_output=csv'!E6,"")</f>
        <v>0</v>
      </c>
      <c r="J8" s="17">
        <v>1</v>
      </c>
      <c r="K8" s="17">
        <f>IFERROR('pub_output=csv'!G6,"")</f>
        <v>0</v>
      </c>
      <c r="L8" s="17">
        <f>IFERROR('pub_output=csv'!H6,"")</f>
        <v>0</v>
      </c>
      <c r="M8" s="25" t="str">
        <f t="shared" si="2"/>
        <v>Владивосток (ООО «Тихоокеанский ГАЦ»)</v>
      </c>
      <c r="N8" s="29" t="str">
        <f t="shared" si="3"/>
        <v>+7(423) 260-42-10 
torgac@mail.ru</v>
      </c>
      <c r="O8" s="25" t="str">
        <f t="shared" si="4"/>
        <v>27.04-30.04</v>
      </c>
      <c r="P8" s="25">
        <f t="shared" si="5"/>
        <v>1</v>
      </c>
      <c r="Q8" s="25" t="str">
        <f t="shared" si="6"/>
        <v/>
      </c>
      <c r="R8" s="25" t="str">
        <f t="shared" si="7"/>
        <v/>
      </c>
      <c r="S8" s="25">
        <f t="shared" si="8"/>
        <v>1</v>
      </c>
      <c r="T8" s="25" t="str">
        <f t="shared" si="9"/>
        <v/>
      </c>
      <c r="U8" s="25" t="str">
        <f t="shared" si="10"/>
        <v/>
      </c>
      <c r="V8" s="25" t="str">
        <f>IFERROR(1*IF(#REF!=0,"",#REF!),"")</f>
        <v/>
      </c>
      <c r="W8" s="25" t="str">
        <f>IFERROR(1*IF(#REF!=0,"",#REF!),"")</f>
        <v/>
      </c>
      <c r="X8" s="25" t="str">
        <f>IFERROR(1*IF(#REF!=0,"",#REF!),"")</f>
        <v/>
      </c>
      <c r="Y8" s="25">
        <f t="shared" si="11"/>
        <v>2</v>
      </c>
    </row>
    <row r="9" spans="1:25" s="25" customFormat="1" ht="30" x14ac:dyDescent="0.25">
      <c r="A9" s="25" t="str">
        <f>IFERROR('pub_output=csv'!B7,"")</f>
        <v>Волгоград (ООО «НВЦ «Сварка»)</v>
      </c>
      <c r="B9" s="25" t="str">
        <f t="shared" si="0"/>
        <v>ООО «НВЦ «Сварка»</v>
      </c>
      <c r="C9" s="26" t="str">
        <f t="shared" si="1"/>
        <v>Волгоград</v>
      </c>
      <c r="D9" s="26" t="str">
        <f>IFERROR('pub_output=csv'!K7,"")</f>
        <v>+(8442) 73-91-56 
volga-weld@yandex.ru</v>
      </c>
      <c r="E9" s="26" t="str">
        <f>IFERROR('pub_output=csv'!J7,"")</f>
        <v>25.03-26.03.2025</v>
      </c>
      <c r="F9" s="28"/>
      <c r="G9" s="17" t="str">
        <f>IFERROR('pub_output=csv'!C7,"")</f>
        <v>1</v>
      </c>
      <c r="H9" s="17" t="str">
        <f>IFERROR('pub_output=csv'!D7,"")</f>
        <v>1</v>
      </c>
      <c r="I9" s="17" t="str">
        <f>IFERROR('pub_output=csv'!E7,"")</f>
        <v>1</v>
      </c>
      <c r="J9" s="17">
        <f>IFERROR('pub_output=csv'!F7,"")</f>
        <v>0</v>
      </c>
      <c r="K9" s="17">
        <f>IFERROR('pub_output=csv'!G7,"")</f>
        <v>0</v>
      </c>
      <c r="L9" s="17">
        <f>IFERROR('pub_output=csv'!H7,"")</f>
        <v>0</v>
      </c>
      <c r="M9" s="25" t="str">
        <f t="shared" si="2"/>
        <v>Волгоград (ООО «НВЦ «Сварка»)</v>
      </c>
      <c r="N9" s="29" t="str">
        <f t="shared" si="3"/>
        <v>+(8442) 73-91-56 
volga-weld@yandex.ru</v>
      </c>
      <c r="O9" s="25" t="str">
        <f t="shared" si="4"/>
        <v>25.03-26.03.2025</v>
      </c>
      <c r="P9" s="25">
        <f t="shared" si="5"/>
        <v>1</v>
      </c>
      <c r="Q9" s="25">
        <f t="shared" si="6"/>
        <v>1</v>
      </c>
      <c r="R9" s="25">
        <f t="shared" si="7"/>
        <v>1</v>
      </c>
      <c r="S9" s="25" t="str">
        <f t="shared" si="8"/>
        <v/>
      </c>
      <c r="T9" s="25" t="str">
        <f t="shared" si="9"/>
        <v/>
      </c>
      <c r="U9" s="25" t="str">
        <f t="shared" si="10"/>
        <v/>
      </c>
      <c r="V9" s="25" t="str">
        <f>IFERROR(1*IF(#REF!=0,"",#REF!),"")</f>
        <v/>
      </c>
      <c r="W9" s="25" t="str">
        <f>IFERROR(1*IF(#REF!=0,"",#REF!),"")</f>
        <v/>
      </c>
      <c r="X9" s="25" t="str">
        <f>IFERROR(1*IF(#REF!=0,"",#REF!),"")</f>
        <v/>
      </c>
      <c r="Y9" s="25">
        <f t="shared" si="11"/>
        <v>3</v>
      </c>
    </row>
    <row r="10" spans="1:25" s="25" customFormat="1" ht="30" x14ac:dyDescent="0.25">
      <c r="A10" s="25" t="str">
        <f>IFERROR('pub_output=csv'!B8,"")</f>
        <v>Вологда (АНО «ВРАЦ»)</v>
      </c>
      <c r="B10" s="25" t="str">
        <f t="shared" si="0"/>
        <v>АНО «ВРАЦ»</v>
      </c>
      <c r="C10" s="26" t="str">
        <f t="shared" si="1"/>
        <v>Вологда</v>
      </c>
      <c r="D10" s="26" t="str">
        <f>IFERROR('pub_output=csv'!K8,"")</f>
        <v>+7 (8172) 27-23-03 
 vikulov@vologda.ru</v>
      </c>
      <c r="E10" s="27" t="s">
        <v>152</v>
      </c>
      <c r="F10" s="28"/>
      <c r="G10" s="17" t="str">
        <f>IFERROR('pub_output=csv'!C8,"")</f>
        <v>1</v>
      </c>
      <c r="H10" s="17" t="str">
        <f>IFERROR('pub_output=csv'!D8,"")</f>
        <v>1</v>
      </c>
      <c r="I10" s="17" t="str">
        <f>IFERROR('pub_output=csv'!E8,"")</f>
        <v>1</v>
      </c>
      <c r="J10" s="17">
        <f>IFERROR('pub_output=csv'!F8,"")</f>
        <v>0</v>
      </c>
      <c r="K10" s="17">
        <f>IFERROR('pub_output=csv'!G8,"")</f>
        <v>0</v>
      </c>
      <c r="L10" s="17">
        <f>IFERROR('pub_output=csv'!H8,"")</f>
        <v>0</v>
      </c>
      <c r="M10" s="25" t="str">
        <f t="shared" si="2"/>
        <v>Вологда (АНО «ВРАЦ»)</v>
      </c>
      <c r="N10" s="29" t="str">
        <f t="shared" si="3"/>
        <v>+7 (8172) 27-23-03 
 vikulov@vologda.ru</v>
      </c>
      <c r="O10" s="25" t="str">
        <f t="shared" si="4"/>
        <v>18.02-19.02.2026</v>
      </c>
      <c r="P10" s="25">
        <f t="shared" si="5"/>
        <v>1</v>
      </c>
      <c r="Q10" s="25">
        <f t="shared" si="6"/>
        <v>1</v>
      </c>
      <c r="R10" s="25">
        <f t="shared" si="7"/>
        <v>1</v>
      </c>
      <c r="S10" s="25" t="str">
        <f t="shared" si="8"/>
        <v/>
      </c>
      <c r="T10" s="25" t="str">
        <f t="shared" si="9"/>
        <v/>
      </c>
      <c r="U10" s="25" t="str">
        <f t="shared" si="10"/>
        <v/>
      </c>
      <c r="V10" s="25" t="str">
        <f>IFERROR(1*IF(#REF!=0,"",#REF!),"")</f>
        <v/>
      </c>
      <c r="W10" s="25" t="str">
        <f>IFERROR(1*IF(#REF!=0,"",#REF!),"")</f>
        <v/>
      </c>
      <c r="X10" s="25" t="str">
        <f>IFERROR(1*IF(#REF!=0,"",#REF!),"")</f>
        <v/>
      </c>
      <c r="Y10" s="25">
        <f t="shared" si="11"/>
        <v>3</v>
      </c>
    </row>
    <row r="11" spans="1:25" s="25" customFormat="1" ht="30" x14ac:dyDescent="0.25">
      <c r="A11" s="25" t="str">
        <f>IFERROR('pub_output=csv'!B9,"")</f>
        <v>Екатеринбург (ООО «НАКС-Урал»)</v>
      </c>
      <c r="B11" s="25" t="str">
        <f t="shared" si="0"/>
        <v>ООО «НАКС-Урал»</v>
      </c>
      <c r="C11" s="26" t="str">
        <f t="shared" si="1"/>
        <v>Екатеринбург</v>
      </c>
      <c r="D11" s="26" t="str">
        <f>IFERROR('pub_output=csv'!K9,"")</f>
        <v>+7 (343)264-90-12 
sm@naks-ural.ru</v>
      </c>
      <c r="E11" s="30">
        <v>46099</v>
      </c>
      <c r="F11" s="28"/>
      <c r="G11" s="17" t="str">
        <f>IFERROR('pub_output=csv'!C9,"")</f>
        <v>1</v>
      </c>
      <c r="H11" s="17" t="str">
        <f>IFERROR('pub_output=csv'!D9,"")</f>
        <v>1</v>
      </c>
      <c r="I11" s="17" t="str">
        <f>IFERROR('pub_output=csv'!E9,"")</f>
        <v>1</v>
      </c>
      <c r="J11" s="17">
        <f>IFERROR('pub_output=csv'!F9,"")</f>
        <v>0</v>
      </c>
      <c r="K11" s="17">
        <f>IFERROR('pub_output=csv'!G9,"")</f>
        <v>0</v>
      </c>
      <c r="L11" s="17">
        <f>IFERROR('pub_output=csv'!H9,"")</f>
        <v>0</v>
      </c>
      <c r="M11" s="25" t="str">
        <f t="shared" si="2"/>
        <v>Екатеринбург (ООО «НАКС-Урал»)</v>
      </c>
      <c r="N11" s="29" t="str">
        <f t="shared" si="3"/>
        <v>+7 (343)264-90-12 
sm@naks-ural.ru</v>
      </c>
      <c r="O11" s="31">
        <f t="shared" si="4"/>
        <v>46099</v>
      </c>
      <c r="P11" s="25">
        <f t="shared" si="5"/>
        <v>1</v>
      </c>
      <c r="Q11" s="25">
        <f t="shared" si="6"/>
        <v>1</v>
      </c>
      <c r="R11" s="25">
        <f t="shared" si="7"/>
        <v>1</v>
      </c>
      <c r="S11" s="25" t="str">
        <f t="shared" si="8"/>
        <v/>
      </c>
      <c r="T11" s="25" t="str">
        <f t="shared" si="9"/>
        <v/>
      </c>
      <c r="U11" s="25" t="str">
        <f t="shared" si="10"/>
        <v/>
      </c>
      <c r="V11" s="25" t="str">
        <f>IFERROR(1*IF(#REF!=0,"",#REF!),"")</f>
        <v/>
      </c>
      <c r="W11" s="25" t="str">
        <f>IFERROR(1*IF(#REF!=0,"",#REF!),"")</f>
        <v/>
      </c>
      <c r="X11" s="25" t="str">
        <f>IFERROR(1*IF(#REF!=0,"",#REF!),"")</f>
        <v/>
      </c>
      <c r="Y11" s="25">
        <f t="shared" si="11"/>
        <v>3</v>
      </c>
    </row>
    <row r="12" spans="1:25" s="25" customFormat="1" ht="30" x14ac:dyDescent="0.25">
      <c r="A12" s="25" t="str">
        <f>IFERROR('pub_output=csv'!B10,"")</f>
        <v>Ижевск (ООО «НАКС-Ижевск»)</v>
      </c>
      <c r="B12" s="25" t="str">
        <f t="shared" si="0"/>
        <v>ООО «НАКС-Ижевск»</v>
      </c>
      <c r="C12" s="26" t="str">
        <f t="shared" si="1"/>
        <v>Ижевск</v>
      </c>
      <c r="D12" s="26" t="str">
        <f>IFERROR('pub_output=csv'!K10,"")</f>
        <v>+7 (3412) 48-35-38 
izhevsk@naks.ru</v>
      </c>
      <c r="E12" s="27" t="s">
        <v>153</v>
      </c>
      <c r="F12" s="28"/>
      <c r="G12" s="17">
        <v>1</v>
      </c>
      <c r="H12" s="17">
        <v>1</v>
      </c>
      <c r="I12" s="17">
        <v>1</v>
      </c>
      <c r="J12" s="17">
        <f>IFERROR('pub_output=csv'!F10,"")</f>
        <v>0</v>
      </c>
      <c r="K12" s="17">
        <f>IFERROR('pub_output=csv'!G10,"")</f>
        <v>0</v>
      </c>
      <c r="L12" s="17">
        <f>IFERROR('pub_output=csv'!H10,"")</f>
        <v>0</v>
      </c>
      <c r="M12" s="25" t="str">
        <f t="shared" si="2"/>
        <v>Ижевск (ООО «НАКС-Ижевск»)</v>
      </c>
      <c r="N12" s="29" t="str">
        <f t="shared" si="3"/>
        <v>+7 (3412) 48-35-38 
izhevsk@naks.ru</v>
      </c>
      <c r="O12" s="25" t="str">
        <f t="shared" si="4"/>
        <v>18-19 марта 2026</v>
      </c>
      <c r="P12" s="25">
        <f t="shared" si="5"/>
        <v>1</v>
      </c>
      <c r="Q12" s="25">
        <f t="shared" si="6"/>
        <v>1</v>
      </c>
      <c r="R12" s="25">
        <f t="shared" si="7"/>
        <v>1</v>
      </c>
      <c r="S12" s="25" t="str">
        <f t="shared" si="8"/>
        <v/>
      </c>
      <c r="T12" s="25" t="str">
        <f t="shared" si="9"/>
        <v/>
      </c>
      <c r="U12" s="25" t="str">
        <f t="shared" si="10"/>
        <v/>
      </c>
      <c r="V12" s="25" t="str">
        <f>IFERROR(1*IF(#REF!=0,"",#REF!),"")</f>
        <v/>
      </c>
      <c r="W12" s="25" t="str">
        <f>IFERROR(1*IF(#REF!=0,"",#REF!),"")</f>
        <v/>
      </c>
      <c r="X12" s="25" t="str">
        <f>IFERROR(1*IF(#REF!=0,"",#REF!),"")</f>
        <v/>
      </c>
      <c r="Y12" s="25">
        <f t="shared" si="11"/>
        <v>3</v>
      </c>
    </row>
    <row r="13" spans="1:25" s="25" customFormat="1" ht="30" x14ac:dyDescent="0.25">
      <c r="A13" s="25" t="str">
        <f>IFERROR('pub_output=csv'!B11,"")</f>
        <v>Казань (ООО "Центр неразрушающего контроля и диагностики")</v>
      </c>
      <c r="B13" s="25" t="str">
        <f t="shared" si="0"/>
        <v>ООО "Центр неразрушающего контроля и диагностики"</v>
      </c>
      <c r="C13" s="26" t="str">
        <f t="shared" si="1"/>
        <v>Казань</v>
      </c>
      <c r="D13" s="26" t="str">
        <f>IFERROR('pub_output=csv'!K11,"")</f>
        <v>+7 (843) 571-02-50
mail@centr-nk.ru</v>
      </c>
      <c r="E13" t="s">
        <v>154</v>
      </c>
      <c r="F13" s="28"/>
      <c r="G13" s="17" t="str">
        <f>IFERROR('pub_output=csv'!C11,"")</f>
        <v>1</v>
      </c>
      <c r="H13" s="17" t="str">
        <f>IFERROR('pub_output=csv'!D11,"")</f>
        <v>1</v>
      </c>
      <c r="I13" s="17" t="str">
        <f>IFERROR('pub_output=csv'!E11,"")</f>
        <v>1</v>
      </c>
      <c r="J13" s="17">
        <f>IFERROR('pub_output=csv'!F11,"")</f>
        <v>0</v>
      </c>
      <c r="K13" s="17">
        <f>IFERROR('pub_output=csv'!G11,"")</f>
        <v>0</v>
      </c>
      <c r="L13" s="17">
        <f>IFERROR('pub_output=csv'!H11,"")</f>
        <v>0</v>
      </c>
      <c r="M13" s="25" t="str">
        <f t="shared" si="2"/>
        <v>Казань (ООО "Центр неразрушающего контроля и диагностики")</v>
      </c>
      <c r="N13" s="29" t="str">
        <f t="shared" si="3"/>
        <v>+7 (843) 571-02-50
mail@centr-nk.ru</v>
      </c>
      <c r="O13" s="25" t="str">
        <f t="shared" si="4"/>
        <v>апрель 2026</v>
      </c>
      <c r="P13" s="25">
        <f t="shared" si="5"/>
        <v>1</v>
      </c>
      <c r="Q13" s="25">
        <f t="shared" si="6"/>
        <v>1</v>
      </c>
      <c r="R13" s="25">
        <f t="shared" si="7"/>
        <v>1</v>
      </c>
      <c r="S13" s="25" t="str">
        <f t="shared" si="8"/>
        <v/>
      </c>
      <c r="T13" s="25" t="str">
        <f t="shared" si="9"/>
        <v/>
      </c>
      <c r="U13" s="25" t="str">
        <f t="shared" si="10"/>
        <v/>
      </c>
      <c r="V13" s="25" t="str">
        <f>IFERROR(1*IF(#REF!=0,"",#REF!),"")</f>
        <v/>
      </c>
      <c r="W13" s="25" t="str">
        <f>IFERROR(1*IF(#REF!=0,"",#REF!),"")</f>
        <v/>
      </c>
      <c r="X13" s="25" t="str">
        <f>IFERROR(1*IF(#REF!=0,"",#REF!),"")</f>
        <v/>
      </c>
      <c r="Y13" s="25">
        <f t="shared" si="11"/>
        <v>3</v>
      </c>
    </row>
    <row r="14" spans="1:25" s="25" customFormat="1" ht="30" x14ac:dyDescent="0.25">
      <c r="A14" s="25" t="str">
        <f>IFERROR('pub_output=csv'!B12,"")</f>
        <v>Кемерово (ООО «КЦСК»)</v>
      </c>
      <c r="B14" s="25" t="str">
        <f t="shared" si="0"/>
        <v>ООО «КЦСК»</v>
      </c>
      <c r="C14" s="26" t="str">
        <f t="shared" si="1"/>
        <v>Кемерово</v>
      </c>
      <c r="D14" s="26" t="str">
        <f>IFERROR('pub_output=csv'!K12,"")</f>
        <v xml:space="preserve"> +7 (3842) 45-27-54 
 acnk@kcsk.group </v>
      </c>
      <c r="E14" s="27" t="s">
        <v>155</v>
      </c>
      <c r="F14" s="28"/>
      <c r="G14" s="17" t="str">
        <f>IFERROR('pub_output=csv'!C12,"")</f>
        <v>1</v>
      </c>
      <c r="H14" s="17" t="str">
        <f>IFERROR('pub_output=csv'!D12,"")</f>
        <v>1</v>
      </c>
      <c r="I14" s="17" t="str">
        <f>IFERROR('pub_output=csv'!E12,"")</f>
        <v>1</v>
      </c>
      <c r="J14" s="17">
        <f>IFERROR('pub_output=csv'!F12,"")</f>
        <v>0</v>
      </c>
      <c r="K14" s="17">
        <f>IFERROR('pub_output=csv'!G12,"")</f>
        <v>0</v>
      </c>
      <c r="L14" s="17">
        <f>IFERROR('pub_output=csv'!H12,"")</f>
        <v>0</v>
      </c>
      <c r="M14" s="25" t="str">
        <f t="shared" si="2"/>
        <v>Кемерово (ООО «КЦСК»)</v>
      </c>
      <c r="N14" s="29" t="str">
        <f t="shared" si="3"/>
        <v xml:space="preserve"> +7 (3842) 45-27-54 
 acnk@kcsk.group </v>
      </c>
      <c r="O14" s="25" t="str">
        <f t="shared" si="4"/>
        <v>19.02-20.02</v>
      </c>
      <c r="P14" s="25">
        <f t="shared" si="5"/>
        <v>1</v>
      </c>
      <c r="Q14" s="25">
        <f t="shared" si="6"/>
        <v>1</v>
      </c>
      <c r="R14" s="25">
        <f t="shared" si="7"/>
        <v>1</v>
      </c>
      <c r="S14" s="25" t="str">
        <f t="shared" si="8"/>
        <v/>
      </c>
      <c r="T14" s="25" t="str">
        <f t="shared" si="9"/>
        <v/>
      </c>
      <c r="U14" s="25" t="str">
        <f t="shared" si="10"/>
        <v/>
      </c>
      <c r="V14" s="25" t="str">
        <f>IFERROR(1*IF(#REF!=0,"",#REF!),"")</f>
        <v/>
      </c>
      <c r="W14" s="25" t="str">
        <f>IFERROR(1*IF(#REF!=0,"",#REF!),"")</f>
        <v/>
      </c>
      <c r="X14" s="25" t="str">
        <f>IFERROR(1*IF(#REF!=0,"",#REF!),"")</f>
        <v/>
      </c>
      <c r="Y14" s="25">
        <f t="shared" si="11"/>
        <v>3</v>
      </c>
    </row>
    <row r="15" spans="1:25" s="25" customFormat="1" ht="30" x14ac:dyDescent="0.25">
      <c r="A15" s="25" t="str">
        <f>IFERROR('pub_output=csv'!B13,"")</f>
        <v>Краснодар (ООО «ЮРГАЦ №3 НАКС»)</v>
      </c>
      <c r="B15" s="25" t="str">
        <f t="shared" si="0"/>
        <v>ООО «ЮРГАЦ №3 НАКС»</v>
      </c>
      <c r="C15" s="26" t="str">
        <f t="shared" si="1"/>
        <v>Краснодар</v>
      </c>
      <c r="D15" s="26" t="str">
        <f>IFERROR('pub_output=csv'!K13,"")</f>
        <v>+7 (861) 224-57-68 
 yur3gac@naks.ru</v>
      </c>
      <c r="E15" s="26" t="s">
        <v>156</v>
      </c>
      <c r="F15" s="28"/>
      <c r="G15" s="17" t="str">
        <f>IFERROR('pub_output=csv'!C13,"")</f>
        <v>1</v>
      </c>
      <c r="H15" s="17" t="str">
        <f>IFERROR('pub_output=csv'!D13,"")</f>
        <v>1</v>
      </c>
      <c r="I15" s="17" t="str">
        <f>IFERROR('pub_output=csv'!E13,"")</f>
        <v>1</v>
      </c>
      <c r="J15" s="17">
        <f>IFERROR('pub_output=csv'!F13,"")</f>
        <v>0</v>
      </c>
      <c r="K15" s="17">
        <f>IFERROR('pub_output=csv'!G13,"")</f>
        <v>0</v>
      </c>
      <c r="L15" s="17">
        <f>IFERROR('pub_output=csv'!H13,"")</f>
        <v>0</v>
      </c>
      <c r="M15" s="25" t="str">
        <f t="shared" si="2"/>
        <v>Краснодар (ООО «ЮРГАЦ №3 НАКС»)</v>
      </c>
      <c r="N15" s="29" t="str">
        <f t="shared" si="3"/>
        <v>+7 (861) 224-57-68 
 yur3gac@naks.ru</v>
      </c>
      <c r="O15" s="25" t="str">
        <f t="shared" si="4"/>
        <v>18.03.-20.03.2026</v>
      </c>
      <c r="P15" s="25">
        <f t="shared" si="5"/>
        <v>1</v>
      </c>
      <c r="Q15" s="25">
        <f t="shared" si="6"/>
        <v>1</v>
      </c>
      <c r="R15" s="25">
        <f t="shared" si="7"/>
        <v>1</v>
      </c>
      <c r="S15" s="25" t="str">
        <f t="shared" si="8"/>
        <v/>
      </c>
      <c r="T15" s="25" t="str">
        <f t="shared" si="9"/>
        <v/>
      </c>
      <c r="U15" s="25" t="str">
        <f t="shared" si="10"/>
        <v/>
      </c>
      <c r="V15" s="25" t="str">
        <f>IFERROR(1*IF(#REF!=0,"",#REF!),"")</f>
        <v/>
      </c>
      <c r="W15" s="25" t="str">
        <f>IFERROR(1*IF(#REF!=0,"",#REF!),"")</f>
        <v/>
      </c>
      <c r="X15" s="25" t="str">
        <f>IFERROR(1*IF(#REF!=0,"",#REF!),"")</f>
        <v/>
      </c>
      <c r="Y15" s="25">
        <f t="shared" si="11"/>
        <v>3</v>
      </c>
    </row>
    <row r="16" spans="1:25" s="25" customFormat="1" ht="30" x14ac:dyDescent="0.25">
      <c r="A16" s="25" t="str">
        <f>IFERROR('pub_output=csv'!B14,"")</f>
        <v>Красноярск (ООО «ГАЦ-ССР»)</v>
      </c>
      <c r="B16" s="25" t="str">
        <f t="shared" si="0"/>
        <v>ООО «ГАЦ-ССР»</v>
      </c>
      <c r="C16" s="26" t="str">
        <f t="shared" si="1"/>
        <v>Красноярск</v>
      </c>
      <c r="D16" s="26" t="str">
        <f>IFERROR('pub_output=csv'!K14,"")</f>
        <v>+7 (391) 230-06-93 
gacssr@naks.ru</v>
      </c>
      <c r="E16" s="27" t="s">
        <v>157</v>
      </c>
      <c r="F16" s="28"/>
      <c r="G16" s="17" t="str">
        <f>IFERROR('pub_output=csv'!C14,"")</f>
        <v>1</v>
      </c>
      <c r="H16" s="17">
        <v>1</v>
      </c>
      <c r="I16" s="17">
        <f>IFERROR('pub_output=csv'!E14,"")</f>
        <v>1</v>
      </c>
      <c r="J16" s="17">
        <f>IFERROR('pub_output=csv'!F14,"")</f>
        <v>0</v>
      </c>
      <c r="K16" s="17">
        <f>IFERROR('pub_output=csv'!G14,"")</f>
        <v>0</v>
      </c>
      <c r="L16" s="17">
        <f>IFERROR('pub_output=csv'!H14,"")</f>
        <v>0</v>
      </c>
      <c r="M16" s="25" t="str">
        <f t="shared" si="2"/>
        <v>Красноярск (ООО «ГАЦ-ССР»)</v>
      </c>
      <c r="N16" s="29" t="str">
        <f t="shared" si="3"/>
        <v>+7 (391) 230-06-93 
gacssr@naks.ru</v>
      </c>
      <c r="O16" s="25" t="str">
        <f t="shared" si="4"/>
        <v>10.02-12.02</v>
      </c>
      <c r="P16" s="25">
        <f t="shared" si="5"/>
        <v>1</v>
      </c>
      <c r="Q16" s="25">
        <f t="shared" si="6"/>
        <v>1</v>
      </c>
      <c r="R16" s="25">
        <f t="shared" si="7"/>
        <v>1</v>
      </c>
      <c r="S16" s="25" t="str">
        <f t="shared" si="8"/>
        <v/>
      </c>
      <c r="T16" s="25" t="str">
        <f t="shared" si="9"/>
        <v/>
      </c>
      <c r="U16" s="25" t="str">
        <f t="shared" si="10"/>
        <v/>
      </c>
      <c r="V16" s="25" t="str">
        <f>IFERROR(1*IF(#REF!=0,"",#REF!),"")</f>
        <v/>
      </c>
      <c r="W16" s="25" t="str">
        <f>IFERROR(1*IF(#REF!=0,"",#REF!),"")</f>
        <v/>
      </c>
      <c r="X16" s="25" t="str">
        <f>IFERROR(1*IF(#REF!=0,"",#REF!),"")</f>
        <v/>
      </c>
      <c r="Y16" s="25">
        <f t="shared" si="11"/>
        <v>3</v>
      </c>
    </row>
    <row r="17" spans="1:25" s="25" customFormat="1" ht="30" x14ac:dyDescent="0.25">
      <c r="A17" s="25" t="str">
        <f>IFERROR('pub_output=csv'!B15,"")</f>
        <v>Москва (ООО АСЦ "ИТС СвП")</v>
      </c>
      <c r="B17" s="25" t="str">
        <f t="shared" si="0"/>
        <v>ООО АСЦ "ИТС СвП"</v>
      </c>
      <c r="C17" s="26" t="str">
        <f t="shared" si="1"/>
        <v>Москва</v>
      </c>
      <c r="D17" s="26" t="str">
        <f>IFERROR('pub_output=csv'!K15,"")</f>
        <v>+7(499)703-0575
 mail@etswp.ru</v>
      </c>
      <c r="E17" t="s">
        <v>158</v>
      </c>
      <c r="F17" s="28"/>
      <c r="G17" s="17" t="str">
        <f>IFERROR('pub_output=csv'!C15,"")</f>
        <v>1</v>
      </c>
      <c r="H17" s="17" t="str">
        <f>IFERROR('pub_output=csv'!D15,"")</f>
        <v>1</v>
      </c>
      <c r="I17" s="17" t="str">
        <f>IFERROR('pub_output=csv'!E15,"")</f>
        <v>1</v>
      </c>
      <c r="J17" s="17">
        <f>IFERROR('pub_output=csv'!F15,"")</f>
        <v>0</v>
      </c>
      <c r="K17" s="17">
        <f>IFERROR('pub_output=csv'!G15,"")</f>
        <v>0</v>
      </c>
      <c r="L17" s="17">
        <f>IFERROR('pub_output=csv'!H15,"")</f>
        <v>0</v>
      </c>
      <c r="M17" s="25" t="str">
        <f t="shared" si="2"/>
        <v>Москва (ООО АСЦ "ИТС СвП")</v>
      </c>
      <c r="N17" s="29" t="str">
        <f t="shared" si="3"/>
        <v>+7(499)703-0575
 mail@etswp.ru</v>
      </c>
      <c r="O17" s="25" t="str">
        <f t="shared" si="4"/>
        <v>9-12 февраля 2026</v>
      </c>
      <c r="P17" s="25">
        <f t="shared" si="5"/>
        <v>1</v>
      </c>
      <c r="Q17" s="25">
        <f t="shared" si="6"/>
        <v>1</v>
      </c>
      <c r="R17" s="25">
        <f t="shared" si="7"/>
        <v>1</v>
      </c>
      <c r="S17" s="25" t="str">
        <f t="shared" si="8"/>
        <v/>
      </c>
      <c r="T17" s="25" t="str">
        <f t="shared" si="9"/>
        <v/>
      </c>
      <c r="U17" s="25" t="str">
        <f t="shared" si="10"/>
        <v/>
      </c>
      <c r="V17" s="25" t="str">
        <f>IFERROR(1*IF(#REF!=0,"",#REF!),"")</f>
        <v/>
      </c>
      <c r="W17" s="25" t="str">
        <f>IFERROR(1*IF(#REF!=0,"",#REF!),"")</f>
        <v/>
      </c>
      <c r="X17" s="25" t="str">
        <f>IFERROR(1*IF(#REF!=0,"",#REF!),"")</f>
        <v/>
      </c>
      <c r="Y17" s="25">
        <f t="shared" si="11"/>
        <v>3</v>
      </c>
    </row>
    <row r="18" spans="1:25" s="25" customFormat="1" ht="25.5" x14ac:dyDescent="0.25">
      <c r="A18" t="str">
        <f>IFERROR('pub_output=csv'!B16,"")</f>
        <v xml:space="preserve"> Смоленская обл., г. Гагарин,  ООО "ГАЦ МР НАКС", АО "СТНГ"</v>
      </c>
      <c r="B18" t="s">
        <v>159</v>
      </c>
      <c r="C18" s="26" t="str">
        <f t="shared" si="1"/>
        <v/>
      </c>
      <c r="D18" s="26" t="str">
        <f>IFERROR('pub_output=csv'!K16,"")</f>
        <v>(499) 674-70-78 info@gacmrnaks.ru</v>
      </c>
      <c r="E18" s="32" t="s">
        <v>160</v>
      </c>
      <c r="F18" s="28"/>
      <c r="G18" s="17">
        <v>1</v>
      </c>
      <c r="H18" s="17">
        <v>1</v>
      </c>
      <c r="I18" s="17">
        <v>1</v>
      </c>
      <c r="J18" s="17">
        <v>0</v>
      </c>
      <c r="K18" s="17">
        <v>1</v>
      </c>
      <c r="L18" s="17">
        <f>IFERROR('pub_output=csv'!H16,"")</f>
        <v>1</v>
      </c>
      <c r="M18" t="str">
        <f t="shared" si="2"/>
        <v xml:space="preserve"> Смоленская обл., г. Гагарин,  ООО "ГАЦ МР НАКС", АО "СТНГ"</v>
      </c>
      <c r="N18" s="25" t="str">
        <f t="shared" si="3"/>
        <v>(499) 674-70-78 info@gacmrnaks.ru</v>
      </c>
      <c r="O18" s="25" t="str">
        <f t="shared" si="4"/>
        <v>01.11.2025 — 30.11.2025</v>
      </c>
      <c r="P18" s="25">
        <f t="shared" si="5"/>
        <v>1</v>
      </c>
      <c r="Q18" s="25">
        <f t="shared" si="6"/>
        <v>1</v>
      </c>
      <c r="R18" s="25">
        <f t="shared" si="7"/>
        <v>1</v>
      </c>
      <c r="S18" s="25" t="str">
        <f t="shared" si="8"/>
        <v/>
      </c>
      <c r="T18" s="25">
        <f t="shared" si="9"/>
        <v>1</v>
      </c>
      <c r="U18" s="25">
        <f t="shared" si="10"/>
        <v>1</v>
      </c>
      <c r="V18" s="25" t="str">
        <f>IFERROR(1*IF(#REF!=0,"",#REF!),"")</f>
        <v/>
      </c>
      <c r="W18" s="25" t="str">
        <f>IFERROR(1*IF(#REF!=0,"",#REF!),"")</f>
        <v/>
      </c>
      <c r="X18" s="25" t="str">
        <f>IFERROR(1*IF(#REF!=0,"",#REF!),"")</f>
        <v/>
      </c>
      <c r="Y18" s="25">
        <f t="shared" ref="Y18" si="12">SUM(P18:X18)</f>
        <v>5</v>
      </c>
    </row>
    <row r="19" spans="1:25" s="25" customFormat="1" ht="30" x14ac:dyDescent="0.25">
      <c r="A19" s="25" t="str">
        <f>IFERROR('pub_output=csv'!B17,"")</f>
        <v>Нижний Новгород (ООО «ГАЦ ВВР»)</v>
      </c>
      <c r="B19" s="25" t="str">
        <f t="shared" ref="B19:B33" si="13">IFERROR(TRIM(MID(A19,SEARCH("(",A19,1)+1,LEN(A19)-SEARCH("(",A19,1)-1)),"")</f>
        <v>ООО «ГАЦ ВВР»</v>
      </c>
      <c r="C19" s="26" t="str">
        <f t="shared" si="1"/>
        <v>Нижний</v>
      </c>
      <c r="D19" s="26" t="str">
        <f>IFERROR('pub_output=csv'!K17,"")</f>
        <v>+7 (831) 216-43-89 
 info@gacvvr.ru</v>
      </c>
      <c r="E19" s="27" t="s">
        <v>161</v>
      </c>
      <c r="F19" s="28"/>
      <c r="G19" s="17" t="str">
        <f>IFERROR('pub_output=csv'!C17,"")</f>
        <v>1</v>
      </c>
      <c r="H19" s="17">
        <f>IFERROR('pub_output=csv'!D17,"")</f>
        <v>1</v>
      </c>
      <c r="I19" s="17">
        <f>IFERROR('pub_output=csv'!E17,"")</f>
        <v>1</v>
      </c>
      <c r="J19" s="17">
        <f>IFERROR('pub_output=csv'!F17,"")</f>
        <v>0</v>
      </c>
      <c r="K19" s="17">
        <f>IFERROR('pub_output=csv'!G17,"")</f>
        <v>0</v>
      </c>
      <c r="L19" s="17">
        <f>IFERROR('pub_output=csv'!H17,"")</f>
        <v>0</v>
      </c>
      <c r="M19" s="25" t="str">
        <f t="shared" si="2"/>
        <v>Нижний Новгород (ООО «ГАЦ ВВР»)</v>
      </c>
      <c r="N19" s="29" t="str">
        <f t="shared" si="3"/>
        <v>+7 (831) 216-43-89 
 info@gacvvr.ru</v>
      </c>
      <c r="O19" s="25" t="str">
        <f t="shared" si="4"/>
        <v>24.03 — 25.03.2026</v>
      </c>
      <c r="P19" s="25">
        <f t="shared" si="5"/>
        <v>1</v>
      </c>
      <c r="Q19" s="25">
        <f t="shared" si="6"/>
        <v>1</v>
      </c>
      <c r="R19" s="25">
        <f t="shared" si="7"/>
        <v>1</v>
      </c>
      <c r="S19" s="25" t="str">
        <f t="shared" si="8"/>
        <v/>
      </c>
      <c r="T19" s="25" t="str">
        <f t="shared" si="9"/>
        <v/>
      </c>
      <c r="U19" s="25" t="str">
        <f t="shared" si="10"/>
        <v/>
      </c>
      <c r="V19" s="25" t="str">
        <f>IFERROR(1*IF(#REF!=0,"",#REF!),"")</f>
        <v/>
      </c>
      <c r="W19" s="25" t="str">
        <f>IFERROR(1*IF(#REF!=0,"",#REF!),"")</f>
        <v/>
      </c>
      <c r="X19" s="25" t="str">
        <f>IFERROR(1*IF(#REF!=0,"",#REF!),"")</f>
        <v/>
      </c>
      <c r="Y19" s="25">
        <f t="shared" ref="Y19:Y33" si="14">SUM(P19:X19)</f>
        <v>3</v>
      </c>
    </row>
    <row r="20" spans="1:25" s="25" customFormat="1" ht="30" x14ac:dyDescent="0.25">
      <c r="A20" s="25" t="str">
        <f>IFERROR('pub_output=csv'!B18,"")</f>
        <v>Новосибирск (ООО «Аттестационный центр «Сварка»)</v>
      </c>
      <c r="B20" s="25" t="str">
        <f t="shared" si="13"/>
        <v>ООО «Аттестационный центр «Сварка»</v>
      </c>
      <c r="C20" s="26" t="str">
        <f t="shared" si="1"/>
        <v>Новосибирск</v>
      </c>
      <c r="D20" s="26" t="str">
        <f>IFERROR('pub_output=csv'!K18,"")</f>
        <v>+7 (383) 363-00-27 
 svarka@ac-svarka.ru</v>
      </c>
      <c r="E20" s="27" t="s">
        <v>162</v>
      </c>
      <c r="F20" s="28"/>
      <c r="G20" s="17" t="str">
        <f>IFERROR('pub_output=csv'!C18,"")</f>
        <v>1</v>
      </c>
      <c r="H20" s="17" t="str">
        <f>IFERROR('pub_output=csv'!D18,"")</f>
        <v>1</v>
      </c>
      <c r="I20" s="17">
        <f>IFERROR('pub_output=csv'!E18,"")</f>
        <v>0</v>
      </c>
      <c r="J20" s="17">
        <f>IFERROR('pub_output=csv'!F18,"")</f>
        <v>0</v>
      </c>
      <c r="K20" s="17">
        <f>IFERROR('pub_output=csv'!G18,"")</f>
        <v>0</v>
      </c>
      <c r="L20" s="17">
        <f>IFERROR('pub_output=csv'!H18,"")</f>
        <v>0</v>
      </c>
      <c r="M20" s="25" t="str">
        <f t="shared" si="2"/>
        <v>Новосибирск (ООО «Аттестационный центр «Сварка»)</v>
      </c>
      <c r="N20" s="29" t="str">
        <f t="shared" si="3"/>
        <v>+7 (383) 363-00-27 
 svarka@ac-svarka.ru</v>
      </c>
      <c r="O20" s="25" t="str">
        <f t="shared" si="4"/>
        <v>18.02.26-20.02.26</v>
      </c>
      <c r="P20" s="25">
        <f t="shared" si="5"/>
        <v>1</v>
      </c>
      <c r="Q20" s="25">
        <f t="shared" si="6"/>
        <v>1</v>
      </c>
      <c r="R20" s="25" t="str">
        <f t="shared" si="7"/>
        <v/>
      </c>
      <c r="S20" s="25" t="str">
        <f t="shared" si="8"/>
        <v/>
      </c>
      <c r="T20" s="25" t="str">
        <f t="shared" si="9"/>
        <v/>
      </c>
      <c r="U20" s="25" t="str">
        <f t="shared" si="10"/>
        <v/>
      </c>
      <c r="V20" s="25" t="str">
        <f>IFERROR(1*IF(#REF!=0,"",#REF!),"")</f>
        <v/>
      </c>
      <c r="W20" s="25" t="str">
        <f>IFERROR(1*IF(#REF!=0,"",#REF!),"")</f>
        <v/>
      </c>
      <c r="X20" s="25" t="str">
        <f>IFERROR(1*IF(#REF!=0,"",#REF!),"")</f>
        <v/>
      </c>
      <c r="Y20" s="25">
        <f t="shared" si="14"/>
        <v>2</v>
      </c>
    </row>
    <row r="21" spans="1:25" s="25" customFormat="1" ht="30" x14ac:dyDescent="0.25">
      <c r="A21" s="25" t="str">
        <f>IFERROR('pub_output=csv'!B19,"")</f>
        <v>Омск (АО "НАКС-Омск")</v>
      </c>
      <c r="B21" s="25" t="str">
        <f t="shared" si="13"/>
        <v>АО "НАКС-Омск"</v>
      </c>
      <c r="C21" s="26" t="str">
        <f t="shared" si="1"/>
        <v>Омск</v>
      </c>
      <c r="D21" s="26" t="str">
        <f>IFERROR('pub_output=csv'!K19,"")</f>
        <v>+7(3812) 21-05-49
omsk@naks.ru</v>
      </c>
      <c r="E21" s="27" t="s">
        <v>163</v>
      </c>
      <c r="F21" s="28"/>
      <c r="G21" s="17" t="str">
        <f>IFERROR('pub_output=csv'!C19,"")</f>
        <v>1</v>
      </c>
      <c r="H21" s="17">
        <f>IFERROR('pub_output=csv'!D19,"")</f>
        <v>0</v>
      </c>
      <c r="I21" s="17">
        <f>IFERROR('pub_output=csv'!E19,"")</f>
        <v>0</v>
      </c>
      <c r="J21" s="17">
        <f>IFERROR('pub_output=csv'!F19,"")</f>
        <v>0</v>
      </c>
      <c r="K21" s="17">
        <f>IFERROR('pub_output=csv'!G19,"")</f>
        <v>0</v>
      </c>
      <c r="L21" s="17">
        <f>IFERROR('pub_output=csv'!H19,"")</f>
        <v>0</v>
      </c>
      <c r="M21" s="25" t="str">
        <f t="shared" si="2"/>
        <v>Омск (АО "НАКС-Омск")</v>
      </c>
      <c r="N21" s="29" t="str">
        <f t="shared" si="3"/>
        <v>+7(3812) 21-05-49
omsk@naks.ru</v>
      </c>
      <c r="O21" s="25" t="str">
        <f t="shared" si="4"/>
        <v>25.02-26.02</v>
      </c>
      <c r="P21" s="25">
        <f t="shared" si="5"/>
        <v>1</v>
      </c>
      <c r="Q21" s="25" t="str">
        <f t="shared" si="6"/>
        <v/>
      </c>
      <c r="R21" s="25" t="str">
        <f t="shared" si="7"/>
        <v/>
      </c>
      <c r="S21" s="25" t="str">
        <f t="shared" si="8"/>
        <v/>
      </c>
      <c r="T21" s="25" t="str">
        <f t="shared" si="9"/>
        <v/>
      </c>
      <c r="U21" s="25" t="str">
        <f t="shared" si="10"/>
        <v/>
      </c>
      <c r="V21" s="25" t="str">
        <f>IFERROR(1*IF(#REF!=0,"",#REF!),"")</f>
        <v/>
      </c>
      <c r="W21" s="25" t="str">
        <f>IFERROR(1*IF(#REF!=0,"",#REF!),"")</f>
        <v/>
      </c>
      <c r="X21" s="25" t="str">
        <f>IFERROR(1*IF(#REF!=0,"",#REF!),"")</f>
        <v/>
      </c>
      <c r="Y21" s="25">
        <f t="shared" si="14"/>
        <v>1</v>
      </c>
    </row>
    <row r="22" spans="1:25" s="25" customFormat="1" ht="30" x14ac:dyDescent="0.25">
      <c r="A22" s="25" t="str">
        <f>IFERROR('pub_output=csv'!B20,"")</f>
        <v>Оренбург (ООО «НАКС-ПФО»)</v>
      </c>
      <c r="B22" s="25" t="str">
        <f t="shared" si="13"/>
        <v>ООО «НАКС-ПФО»</v>
      </c>
      <c r="C22" s="26" t="str">
        <f t="shared" si="1"/>
        <v>Оренбург</v>
      </c>
      <c r="D22" s="26" t="str">
        <f>IFERROR('pub_output=csv'!K20,"")</f>
        <v>+7 (3532) 30-60-09 
 orenburg@naks.ru</v>
      </c>
      <c r="E22" t="s">
        <v>164</v>
      </c>
      <c r="F22" s="28"/>
      <c r="G22" s="17" t="str">
        <f>IFERROR('pub_output=csv'!C20,"")</f>
        <v>1</v>
      </c>
      <c r="H22" s="17" t="str">
        <f>IFERROR('pub_output=csv'!D20,"")</f>
        <v>1</v>
      </c>
      <c r="I22" s="17" t="str">
        <f>IFERROR('pub_output=csv'!E20,"")</f>
        <v>1</v>
      </c>
      <c r="J22" s="17">
        <f>IFERROR('pub_output=csv'!F20,"")</f>
        <v>0</v>
      </c>
      <c r="K22" s="17">
        <f>IFERROR('pub_output=csv'!G20,"")</f>
        <v>0</v>
      </c>
      <c r="L22" s="17">
        <f>IFERROR('pub_output=csv'!H20,"")</f>
        <v>0</v>
      </c>
      <c r="M22" s="25" t="str">
        <f t="shared" si="2"/>
        <v>Оренбург (ООО «НАКС-ПФО»)</v>
      </c>
      <c r="N22" s="29" t="str">
        <f t="shared" si="3"/>
        <v>+7 (3532) 30-60-09 
 orenburg@naks.ru</v>
      </c>
      <c r="O22" s="25" t="str">
        <f t="shared" si="4"/>
        <v>11.03-13.03. 2026</v>
      </c>
      <c r="P22" s="25">
        <f t="shared" si="5"/>
        <v>1</v>
      </c>
      <c r="Q22" s="25">
        <f t="shared" si="6"/>
        <v>1</v>
      </c>
      <c r="R22" s="25">
        <f t="shared" si="7"/>
        <v>1</v>
      </c>
      <c r="S22" s="25" t="str">
        <f t="shared" si="8"/>
        <v/>
      </c>
      <c r="T22" s="25" t="str">
        <f t="shared" si="9"/>
        <v/>
      </c>
      <c r="U22" s="25" t="str">
        <f t="shared" si="10"/>
        <v/>
      </c>
      <c r="V22" s="25" t="str">
        <f>IFERROR(1*IF(#REF!=0,"",#REF!),"")</f>
        <v/>
      </c>
      <c r="W22" s="25" t="str">
        <f>IFERROR(1*IF(#REF!=0,"",#REF!),"")</f>
        <v/>
      </c>
      <c r="X22" s="25" t="str">
        <f>IFERROR(1*IF(#REF!=0,"",#REF!),"")</f>
        <v/>
      </c>
      <c r="Y22" s="25">
        <f t="shared" si="14"/>
        <v>3</v>
      </c>
    </row>
    <row r="23" spans="1:25" s="25" customFormat="1" ht="30" x14ac:dyDescent="0.25">
      <c r="A23" s="25" t="str">
        <f>IFERROR('pub_output=csv'!B21,"")</f>
        <v>Пенза (ООО «НАКС-Пенза»)</v>
      </c>
      <c r="B23" s="25" t="str">
        <f t="shared" si="13"/>
        <v>ООО «НАКС-Пенза»</v>
      </c>
      <c r="C23" s="26" t="str">
        <f t="shared" si="1"/>
        <v>Пенза</v>
      </c>
      <c r="D23" s="26" t="str">
        <f>IFERROR('pub_output=csv'!K21,"")</f>
        <v>+7(8412)20-37-40
penza@naks.ru</v>
      </c>
      <c r="E23" s="30" t="s">
        <v>188</v>
      </c>
      <c r="F23" s="28"/>
      <c r="G23" s="17" t="str">
        <f>IFERROR('pub_output=csv'!C21,"")</f>
        <v>1</v>
      </c>
      <c r="H23" s="17" t="str">
        <f>IFERROR('pub_output=csv'!D21,"")</f>
        <v>1</v>
      </c>
      <c r="I23" s="17">
        <f>IFERROR('pub_output=csv'!E21,"")</f>
        <v>0</v>
      </c>
      <c r="J23" s="17">
        <f>IFERROR('pub_output=csv'!F21,"")</f>
        <v>0</v>
      </c>
      <c r="K23" s="17">
        <f>IFERROR('pub_output=csv'!G21,"")</f>
        <v>0</v>
      </c>
      <c r="L23" s="17">
        <f>IFERROR('pub_output=csv'!H21,"")</f>
        <v>0</v>
      </c>
      <c r="M23" s="25" t="str">
        <f t="shared" si="2"/>
        <v>Пенза (ООО «НАКС-Пенза»)</v>
      </c>
      <c r="N23" s="29" t="str">
        <f t="shared" si="3"/>
        <v>+7(8412)20-37-40
penza@naks.ru</v>
      </c>
      <c r="O23" s="31" t="str">
        <f t="shared" si="4"/>
        <v>01-30.03.2026</v>
      </c>
      <c r="P23" s="25">
        <f t="shared" si="5"/>
        <v>1</v>
      </c>
      <c r="Q23" s="25">
        <f t="shared" si="6"/>
        <v>1</v>
      </c>
      <c r="R23" s="25" t="str">
        <f t="shared" si="7"/>
        <v/>
      </c>
      <c r="S23" s="25" t="str">
        <f t="shared" si="8"/>
        <v/>
      </c>
      <c r="T23" s="25" t="str">
        <f t="shared" si="9"/>
        <v/>
      </c>
      <c r="U23" s="25" t="str">
        <f t="shared" si="10"/>
        <v/>
      </c>
      <c r="V23" s="25" t="str">
        <f>IFERROR(1*IF(#REF!=0,"",#REF!),"")</f>
        <v/>
      </c>
      <c r="W23" s="25" t="str">
        <f>IFERROR(1*IF(#REF!=0,"",#REF!),"")</f>
        <v/>
      </c>
      <c r="X23" s="25" t="str">
        <f>IFERROR(1*IF(#REF!=0,"",#REF!),"")</f>
        <v/>
      </c>
      <c r="Y23" s="25">
        <f t="shared" si="14"/>
        <v>2</v>
      </c>
    </row>
    <row r="24" spans="1:25" s="25" customFormat="1" ht="30" x14ac:dyDescent="0.25">
      <c r="A24" s="25" t="str">
        <f>IFERROR('pub_output=csv'!B22,"")</f>
        <v>Пермь (ЗАО «ЗУАЦ»)</v>
      </c>
      <c r="B24" s="25" t="str">
        <f t="shared" si="13"/>
        <v>ЗАО «ЗУАЦ»</v>
      </c>
      <c r="C24" s="26" t="str">
        <f t="shared" si="1"/>
        <v>Пермь</v>
      </c>
      <c r="D24" s="26" t="str">
        <f>IFERROR('pub_output=csv'!K22,"")</f>
        <v>+7 (342) 206-05-71
 acsnk-15@yandex.ru</v>
      </c>
      <c r="E24" s="26" t="str">
        <f>IFERROR('pub_output=csv'!J22,"")</f>
        <v>18.03-21.03.2025</v>
      </c>
      <c r="F24" s="28"/>
      <c r="G24" s="17" t="str">
        <f>IFERROR('pub_output=csv'!C22,"")</f>
        <v>1</v>
      </c>
      <c r="H24" s="17" t="str">
        <f>IFERROR('pub_output=csv'!D22,"")</f>
        <v>1</v>
      </c>
      <c r="I24" s="17" t="str">
        <f>IFERROR('pub_output=csv'!E22,"")</f>
        <v>1</v>
      </c>
      <c r="J24" s="17">
        <f>IFERROR('pub_output=csv'!F22,"")</f>
        <v>0</v>
      </c>
      <c r="K24" s="17">
        <f>IFERROR('pub_output=csv'!G22,"")</f>
        <v>0</v>
      </c>
      <c r="L24" s="17" t="str">
        <f>IFERROR('pub_output=csv'!H22,"")</f>
        <v>1</v>
      </c>
      <c r="M24" s="25" t="str">
        <f t="shared" si="2"/>
        <v>Пермь (ЗАО «ЗУАЦ»)</v>
      </c>
      <c r="N24" s="29" t="str">
        <f t="shared" si="3"/>
        <v>+7 (342) 206-05-71
 acsnk-15@yandex.ru</v>
      </c>
      <c r="O24" s="25" t="str">
        <f t="shared" si="4"/>
        <v>18.03-21.03.2025</v>
      </c>
      <c r="P24" s="25">
        <f t="shared" si="5"/>
        <v>1</v>
      </c>
      <c r="Q24" s="25">
        <f t="shared" si="6"/>
        <v>1</v>
      </c>
      <c r="R24" s="25">
        <f t="shared" si="7"/>
        <v>1</v>
      </c>
      <c r="S24" s="25" t="str">
        <f t="shared" si="8"/>
        <v/>
      </c>
      <c r="T24" s="25" t="str">
        <f t="shared" si="9"/>
        <v/>
      </c>
      <c r="U24" s="25">
        <f t="shared" si="10"/>
        <v>1</v>
      </c>
      <c r="V24" s="25" t="str">
        <f>IFERROR(1*IF(#REF!=0,"",#REF!),"")</f>
        <v/>
      </c>
      <c r="W24" s="25" t="str">
        <f>IFERROR(1*IF(#REF!=0,"",#REF!),"")</f>
        <v/>
      </c>
      <c r="X24" s="25" t="str">
        <f>IFERROR(1*IF(#REF!=0,"",#REF!),"")</f>
        <v/>
      </c>
      <c r="Y24" s="25">
        <f t="shared" si="14"/>
        <v>4</v>
      </c>
    </row>
    <row r="25" spans="1:25" s="25" customFormat="1" ht="38.25" x14ac:dyDescent="0.25">
      <c r="A25" s="25" t="str">
        <f>IFERROR('pub_output=csv'!B23,"")</f>
        <v>Петропавловск-Камчатский (ООО НПП «КОМПЛЕКС»)</v>
      </c>
      <c r="B25" s="25" t="str">
        <f t="shared" si="13"/>
        <v>ООО НПП «КОМПЛЕКС»</v>
      </c>
      <c r="C25" s="26" t="str">
        <f t="shared" si="1"/>
        <v>Петропавловск-Камчатский</v>
      </c>
      <c r="D25" s="26" t="str">
        <f>IFERROR('pub_output=csv'!K23,"")</f>
        <v>+7 (4152) 30-71-81 
KhizevaEA@nppkomplex.ru</v>
      </c>
      <c r="E25" s="26" t="str">
        <f>IFERROR('pub_output=csv'!J23,"")</f>
        <v>24.02-28.02.2025</v>
      </c>
      <c r="F25" s="28"/>
      <c r="G25" s="17">
        <f>IFERROR('pub_output=csv'!C23,"")</f>
        <v>1</v>
      </c>
      <c r="H25" s="17">
        <f>IFERROR('pub_output=csv'!D23,"")</f>
        <v>1</v>
      </c>
      <c r="I25" s="17">
        <f>IFERROR('pub_output=csv'!E23,"")</f>
        <v>1</v>
      </c>
      <c r="J25" s="17">
        <f>IFERROR('pub_output=csv'!F23,"")</f>
        <v>0</v>
      </c>
      <c r="K25" s="17">
        <f>IFERROR('pub_output=csv'!G23,"")</f>
        <v>0</v>
      </c>
      <c r="L25" s="17">
        <f>IFERROR('pub_output=csv'!H23,"")</f>
        <v>0</v>
      </c>
      <c r="M25" s="25" t="str">
        <f t="shared" si="2"/>
        <v>Петропавловск-Камчатский (ООО НПП «КОМПЛЕКС»)</v>
      </c>
      <c r="N25" s="29" t="str">
        <f t="shared" si="3"/>
        <v>+7 (4152) 30-71-81 
KhizevaEA@nppkomplex.ru</v>
      </c>
      <c r="O25" s="25" t="str">
        <f t="shared" si="4"/>
        <v>24.02-28.02.2025</v>
      </c>
      <c r="P25" s="25">
        <f t="shared" si="5"/>
        <v>1</v>
      </c>
      <c r="Q25" s="25">
        <f t="shared" si="6"/>
        <v>1</v>
      </c>
      <c r="R25" s="25">
        <f t="shared" si="7"/>
        <v>1</v>
      </c>
      <c r="S25" s="25" t="str">
        <f t="shared" si="8"/>
        <v/>
      </c>
      <c r="T25" s="25" t="str">
        <f t="shared" si="9"/>
        <v/>
      </c>
      <c r="U25" s="25" t="str">
        <f t="shared" si="10"/>
        <v/>
      </c>
      <c r="V25" s="25" t="str">
        <f>IFERROR(1*IF(#REF!=0,"",#REF!),"")</f>
        <v/>
      </c>
      <c r="W25" s="25" t="str">
        <f>IFERROR(1*IF(#REF!=0,"",#REF!),"")</f>
        <v/>
      </c>
      <c r="X25" s="25" t="str">
        <f>IFERROR(1*IF(#REF!=0,"",#REF!),"")</f>
        <v/>
      </c>
      <c r="Y25" s="25">
        <f t="shared" si="14"/>
        <v>3</v>
      </c>
    </row>
    <row r="26" spans="1:25" s="25" customFormat="1" ht="26.25" customHeight="1" x14ac:dyDescent="0.25">
      <c r="A26" s="25" t="str">
        <f>IFERROR('pub_output=csv'!B24,"")</f>
        <v>Ростов-на-Дону (ООО «ГОССп ЮР»)</v>
      </c>
      <c r="B26" s="25" t="str">
        <f t="shared" si="13"/>
        <v>ООО «ГОССп ЮР»</v>
      </c>
      <c r="C26" s="26" t="str">
        <f t="shared" si="1"/>
        <v>Ростов-на-Дону</v>
      </c>
      <c r="D26" s="26" t="str">
        <f>IFERROR('pub_output=csv'!K24,"")</f>
        <v>+7 (863) 333-01-23 
 gac-ur@yandex.ru</v>
      </c>
      <c r="E26" s="27" t="s">
        <v>165</v>
      </c>
      <c r="F26" s="28"/>
      <c r="G26" s="17" t="str">
        <f>IFERROR('pub_output=csv'!C24,"")</f>
        <v>1</v>
      </c>
      <c r="H26" s="17" t="str">
        <f>IFERROR('pub_output=csv'!D24,"")</f>
        <v>1</v>
      </c>
      <c r="I26" s="17" t="str">
        <f>IFERROR('pub_output=csv'!E24,"")</f>
        <v>1</v>
      </c>
      <c r="J26" s="17">
        <f>IFERROR('pub_output=csv'!F24,"")</f>
        <v>0</v>
      </c>
      <c r="K26" s="17">
        <f>IFERROR('pub_output=csv'!G24,"")</f>
        <v>0</v>
      </c>
      <c r="L26" s="17">
        <f>IFERROR('pub_output=csv'!H24,"")</f>
        <v>0</v>
      </c>
      <c r="M26" s="25" t="str">
        <f t="shared" si="2"/>
        <v>Ростов-на-Дону (ООО «ГОССп ЮР»)</v>
      </c>
      <c r="N26" s="29" t="str">
        <f t="shared" si="3"/>
        <v>+7 (863) 333-01-23 
 gac-ur@yandex.ru</v>
      </c>
      <c r="O26" s="25" t="str">
        <f t="shared" si="4"/>
        <v>18.03-20.03.2026</v>
      </c>
      <c r="P26" s="25">
        <f t="shared" si="5"/>
        <v>1</v>
      </c>
      <c r="Q26" s="25">
        <f t="shared" si="6"/>
        <v>1</v>
      </c>
      <c r="R26" s="25">
        <f t="shared" si="7"/>
        <v>1</v>
      </c>
      <c r="S26" s="25" t="str">
        <f t="shared" si="8"/>
        <v/>
      </c>
      <c r="T26" s="25" t="str">
        <f t="shared" si="9"/>
        <v/>
      </c>
      <c r="U26" s="25" t="str">
        <f t="shared" si="10"/>
        <v/>
      </c>
      <c r="V26" s="25" t="str">
        <f>IFERROR(1*IF(#REF!=0,"",#REF!),"")</f>
        <v/>
      </c>
      <c r="W26" s="25" t="str">
        <f>IFERROR(1*IF(#REF!=0,"",#REF!),"")</f>
        <v/>
      </c>
      <c r="X26" s="25" t="str">
        <f>IFERROR(1*IF(#REF!=0,"",#REF!),"")</f>
        <v/>
      </c>
      <c r="Y26" s="25">
        <f t="shared" si="14"/>
        <v>3</v>
      </c>
    </row>
    <row r="27" spans="1:25" s="25" customFormat="1" ht="30" x14ac:dyDescent="0.25">
      <c r="A27" s="25" t="str">
        <f>IFERROR('pub_output=csv'!B25,"")</f>
        <v>Санкт-Петербург (ООО «СЗ АНТЦ «Энергомонтаж»)</v>
      </c>
      <c r="B27" s="25" t="str">
        <f t="shared" si="13"/>
        <v>ООО «СЗ АНТЦ «Энергомонтаж»</v>
      </c>
      <c r="C27" s="26" t="str">
        <f t="shared" si="1"/>
        <v>Санкт-Петербург</v>
      </c>
      <c r="D27" s="26" t="str">
        <f>IFERROR('pub_output=csv'!K25,"")</f>
        <v>+7 (812) 245-69-64 
 mail@antcszem.ru</v>
      </c>
      <c r="E27" s="27" t="s">
        <v>166</v>
      </c>
      <c r="F27" s="28"/>
      <c r="G27" s="17" t="str">
        <f>IFERROR('pub_output=csv'!C25,"")</f>
        <v>1</v>
      </c>
      <c r="H27" s="17" t="str">
        <f>IFERROR('pub_output=csv'!D25,"")</f>
        <v>1</v>
      </c>
      <c r="I27" s="17" t="str">
        <f>IFERROR('pub_output=csv'!E25,"")</f>
        <v>1</v>
      </c>
      <c r="J27" s="17" t="str">
        <f>IFERROR('pub_output=csv'!F25,"")</f>
        <v>1</v>
      </c>
      <c r="K27" s="17" t="str">
        <f>IFERROR('pub_output=csv'!G25,"")</f>
        <v>1</v>
      </c>
      <c r="L27" s="17">
        <f>IFERROR('pub_output=csv'!H25,"")</f>
        <v>1</v>
      </c>
      <c r="M27" s="25" t="str">
        <f t="shared" si="2"/>
        <v>Санкт-Петербург (ООО «СЗ АНТЦ «Энергомонтаж»)</v>
      </c>
      <c r="N27" s="29" t="str">
        <f t="shared" si="3"/>
        <v>+7 (812) 245-69-64 
 mail@antcszem.ru</v>
      </c>
      <c r="O27" s="25" t="str">
        <f t="shared" si="4"/>
        <v>27.01-30.01.2026</v>
      </c>
      <c r="P27" s="25">
        <f t="shared" si="5"/>
        <v>1</v>
      </c>
      <c r="Q27" s="25">
        <f t="shared" si="6"/>
        <v>1</v>
      </c>
      <c r="R27" s="25">
        <f t="shared" si="7"/>
        <v>1</v>
      </c>
      <c r="S27" s="25">
        <f t="shared" si="8"/>
        <v>1</v>
      </c>
      <c r="T27" s="25">
        <f t="shared" si="9"/>
        <v>1</v>
      </c>
      <c r="U27" s="25">
        <f t="shared" si="10"/>
        <v>1</v>
      </c>
      <c r="V27" s="25" t="str">
        <f>IFERROR(1*IF(#REF!=0,"",#REF!),"")</f>
        <v/>
      </c>
      <c r="W27" s="25" t="str">
        <f>IFERROR(1*IF(#REF!=0,"",#REF!),"")</f>
        <v/>
      </c>
      <c r="X27" s="25" t="str">
        <f>IFERROR(1*IF(#REF!=0,"",#REF!),"")</f>
        <v/>
      </c>
      <c r="Y27" s="25">
        <f t="shared" si="14"/>
        <v>6</v>
      </c>
    </row>
    <row r="28" spans="1:25" s="25" customFormat="1" ht="30" x14ac:dyDescent="0.25">
      <c r="A28" s="25" t="str">
        <f>IFERROR('pub_output=csv'!B26,"")</f>
        <v>Саранск (ООО «Центр СМТК»)</v>
      </c>
      <c r="B28" s="25" t="str">
        <f t="shared" si="13"/>
        <v>ООО «Центр СМТК»</v>
      </c>
      <c r="C28" s="26" t="str">
        <f t="shared" si="1"/>
        <v>Саранск</v>
      </c>
      <c r="D28" s="26" t="str">
        <f>IFERROR('pub_output=csv'!K26,"")</f>
        <v>+7 (8342) 23-35-81 
 smtksaransk@naks.ru</v>
      </c>
      <c r="E28" s="30" t="s">
        <v>188</v>
      </c>
      <c r="F28" s="28"/>
      <c r="G28" s="17" t="str">
        <f>IFERROR('pub_output=csv'!C26,"")</f>
        <v>1</v>
      </c>
      <c r="H28" s="17" t="str">
        <f>IFERROR('pub_output=csv'!D26,"")</f>
        <v>1</v>
      </c>
      <c r="I28" s="17" t="str">
        <f>IFERROR('pub_output=csv'!E26,"")</f>
        <v>1</v>
      </c>
      <c r="J28" s="17">
        <f>IFERROR('pub_output=csv'!F26,"")</f>
        <v>0</v>
      </c>
      <c r="K28" s="17">
        <f>IFERROR('pub_output=csv'!G26,"")</f>
        <v>0</v>
      </c>
      <c r="L28" s="17">
        <f>IFERROR('pub_output=csv'!H27,"")</f>
        <v>0</v>
      </c>
      <c r="M28" s="25" t="str">
        <f t="shared" si="2"/>
        <v>Саранск (ООО «Центр СМТК»)</v>
      </c>
      <c r="N28" s="29" t="str">
        <f t="shared" si="3"/>
        <v>+7 (8342) 23-35-81 
 smtksaransk@naks.ru</v>
      </c>
      <c r="O28" s="31" t="str">
        <f t="shared" si="4"/>
        <v>01-30.03.2026</v>
      </c>
      <c r="P28" s="25">
        <f t="shared" si="5"/>
        <v>1</v>
      </c>
      <c r="Q28" s="25">
        <f t="shared" si="6"/>
        <v>1</v>
      </c>
      <c r="R28" s="25">
        <f t="shared" si="7"/>
        <v>1</v>
      </c>
      <c r="S28" s="25" t="str">
        <f t="shared" si="8"/>
        <v/>
      </c>
      <c r="T28" s="25" t="str">
        <f t="shared" si="9"/>
        <v/>
      </c>
      <c r="U28" s="25" t="str">
        <f t="shared" si="10"/>
        <v/>
      </c>
      <c r="V28" s="25" t="str">
        <f>IFERROR(1*IF(#REF!=0,"",#REF!),"")</f>
        <v/>
      </c>
      <c r="W28" s="25" t="str">
        <f>IFERROR(1*IF(#REF!=0,"",#REF!),"")</f>
        <v/>
      </c>
      <c r="X28" s="25" t="str">
        <f>IFERROR(1*IF(#REF!=0,"",#REF!),"")</f>
        <v/>
      </c>
      <c r="Y28" s="25">
        <f t="shared" si="14"/>
        <v>3</v>
      </c>
    </row>
    <row r="29" spans="1:25" s="25" customFormat="1" ht="30" x14ac:dyDescent="0.25">
      <c r="A29" s="25" t="str">
        <f>IFERROR('pub_output=csv'!B27,"")</f>
        <v>Саратов (ООО «НАКС-Саратов»)</v>
      </c>
      <c r="B29" s="25" t="str">
        <f t="shared" si="13"/>
        <v>ООО «НАКС-Саратов»</v>
      </c>
      <c r="C29" s="26" t="str">
        <f t="shared" si="1"/>
        <v>Саратов</v>
      </c>
      <c r="D29" s="26" t="str">
        <f>IFERROR('pub_output=csv'!K27,"")</f>
        <v>+7(8452) 39-96-88 
saratov@naks.ru</v>
      </c>
      <c r="E29" s="30" t="s">
        <v>188</v>
      </c>
      <c r="F29" s="28"/>
      <c r="G29" s="17" t="str">
        <f>IFERROR('pub_output=csv'!C27,"")</f>
        <v>1</v>
      </c>
      <c r="H29" s="17" t="str">
        <f>IFERROR('pub_output=csv'!D27,"")</f>
        <v>1</v>
      </c>
      <c r="I29" s="17" t="str">
        <f>IFERROR('pub_output=csv'!E27,"")</f>
        <v>1</v>
      </c>
      <c r="J29" s="17">
        <f>IFERROR('pub_output=csv'!F27,"")</f>
        <v>0</v>
      </c>
      <c r="K29" s="17">
        <f>IFERROR('pub_output=csv'!G27,"")</f>
        <v>0</v>
      </c>
      <c r="L29" s="17">
        <f>IFERROR('pub_output=csv'!H28,"")</f>
        <v>0</v>
      </c>
      <c r="M29" s="25" t="str">
        <f t="shared" si="2"/>
        <v>Саратов (ООО «НАКС-Саратов»)</v>
      </c>
      <c r="N29" s="29" t="str">
        <f t="shared" si="3"/>
        <v>+7(8452) 39-96-88 
saratov@naks.ru</v>
      </c>
      <c r="O29" s="31" t="str">
        <f t="shared" si="4"/>
        <v>01-30.03.2026</v>
      </c>
      <c r="P29" s="25">
        <f t="shared" si="5"/>
        <v>1</v>
      </c>
      <c r="Q29" s="25">
        <f t="shared" si="6"/>
        <v>1</v>
      </c>
      <c r="R29" s="25">
        <f t="shared" si="7"/>
        <v>1</v>
      </c>
      <c r="S29" s="25" t="str">
        <f t="shared" si="8"/>
        <v/>
      </c>
      <c r="T29" s="25" t="str">
        <f t="shared" si="9"/>
        <v/>
      </c>
      <c r="U29" s="25" t="str">
        <f t="shared" si="10"/>
        <v/>
      </c>
      <c r="V29" s="25" t="str">
        <f>IFERROR(1*IF(#REF!=0,"",#REF!),"")</f>
        <v/>
      </c>
      <c r="W29" s="25" t="str">
        <f>IFERROR(1*IF(#REF!=0,"",#REF!),"")</f>
        <v/>
      </c>
      <c r="X29" s="25" t="str">
        <f>IFERROR(1*IF(#REF!=0,"",#REF!),"")</f>
        <v/>
      </c>
      <c r="Y29" s="25">
        <f t="shared" si="14"/>
        <v>3</v>
      </c>
    </row>
    <row r="30" spans="1:25" s="25" customFormat="1" ht="30" x14ac:dyDescent="0.25">
      <c r="A30" s="25" t="str">
        <f>IFERROR('pub_output=csv'!B28,"")</f>
        <v>Сургут (ООО «НЕФТЕХИМПРОМЭКСПЕРТ»)</v>
      </c>
      <c r="B30" s="25" t="str">
        <f t="shared" si="13"/>
        <v>ООО «НЕФТЕХИМПРОМЭКСПЕРТ»</v>
      </c>
      <c r="C30" s="26" t="str">
        <f t="shared" si="1"/>
        <v>Сургут</v>
      </c>
      <c r="D30" s="26" t="str">
        <f>IFERROR('pub_output=csv'!K28,"")</f>
        <v>+7 (3462) 777-616 
nhpe@mail.ru</v>
      </c>
      <c r="E30" s="27" t="s">
        <v>167</v>
      </c>
      <c r="F30" s="28"/>
      <c r="G30" s="17">
        <f>IFERROR('pub_output=csv'!C28,"")</f>
        <v>1</v>
      </c>
      <c r="H30" s="17">
        <f>IFERROR('pub_output=csv'!D28,"")</f>
        <v>1</v>
      </c>
      <c r="I30" s="17">
        <f>IFERROR('pub_output=csv'!E28,"")</f>
        <v>1</v>
      </c>
      <c r="J30" s="17">
        <f>IFERROR('pub_output=csv'!F28,"")</f>
        <v>0</v>
      </c>
      <c r="K30" s="17">
        <f>IFERROR('pub_output=csv'!G28,"")</f>
        <v>0</v>
      </c>
      <c r="L30" s="17">
        <f>IFERROR('pub_output=csv'!H29,"")</f>
        <v>0</v>
      </c>
      <c r="M30" s="25" t="str">
        <f t="shared" si="2"/>
        <v>Сургут (ООО «НЕФТЕХИМПРОМЭКСПЕРТ»)</v>
      </c>
      <c r="N30" s="29" t="str">
        <f t="shared" si="3"/>
        <v>+7 (3462) 777-616 
nhpe@mail.ru</v>
      </c>
      <c r="O30" s="25" t="str">
        <f t="shared" si="4"/>
        <v>25.03-27.03.2026</v>
      </c>
      <c r="P30" s="25">
        <f t="shared" si="5"/>
        <v>1</v>
      </c>
      <c r="Q30" s="25">
        <f t="shared" si="6"/>
        <v>1</v>
      </c>
      <c r="R30" s="25">
        <f t="shared" si="7"/>
        <v>1</v>
      </c>
      <c r="S30" s="25" t="str">
        <f t="shared" si="8"/>
        <v/>
      </c>
      <c r="T30" s="25" t="str">
        <f t="shared" si="9"/>
        <v/>
      </c>
      <c r="U30" s="25" t="str">
        <f t="shared" si="10"/>
        <v/>
      </c>
      <c r="V30" s="25" t="str">
        <f>IFERROR(1*IF(#REF!=0,"",#REF!),"")</f>
        <v/>
      </c>
      <c r="W30" s="25" t="str">
        <f>IFERROR(1*IF(#REF!=0,"",#REF!),"")</f>
        <v/>
      </c>
      <c r="X30" s="25" t="str">
        <f>IFERROR(1*IF(#REF!=0,"",#REF!),"")</f>
        <v/>
      </c>
      <c r="Y30" s="25">
        <f t="shared" si="14"/>
        <v>3</v>
      </c>
    </row>
    <row r="31" spans="1:25" s="25" customFormat="1" ht="30" x14ac:dyDescent="0.25">
      <c r="A31" s="25" t="str">
        <f>IFERROR('pub_output=csv'!B29,"")</f>
        <v>Тула (ООО "АЦ ПРОМЭКСПЕРТ")</v>
      </c>
      <c r="B31" s="25" t="str">
        <f t="shared" si="13"/>
        <v>ООО "АЦ ПРОМЭКСПЕРТ"</v>
      </c>
      <c r="C31" s="26" t="str">
        <f t="shared" si="1"/>
        <v>Тула</v>
      </c>
      <c r="D31" s="26" t="str">
        <f>IFERROR('pub_output=csv'!K29,"")</f>
        <v>+(4872) 56-81-26
tula@naks.ru</v>
      </c>
      <c r="E31" s="27" t="s">
        <v>168</v>
      </c>
      <c r="F31" s="28"/>
      <c r="G31" s="17" t="str">
        <f>IFERROR('pub_output=csv'!C29,"")</f>
        <v>1</v>
      </c>
      <c r="H31" s="17" t="str">
        <f>IFERROR('pub_output=csv'!D29,"")</f>
        <v>1</v>
      </c>
      <c r="I31" s="17" t="str">
        <f>IFERROR('pub_output=csv'!E29,"")</f>
        <v>1</v>
      </c>
      <c r="J31" s="17">
        <f>IFERROR('pub_output=csv'!F29,"")</f>
        <v>0</v>
      </c>
      <c r="K31" s="17">
        <f>IFERROR('pub_output=csv'!G29,"")</f>
        <v>0</v>
      </c>
      <c r="L31" s="17">
        <f>IFERROR('pub_output=csv'!H30,"")</f>
        <v>0</v>
      </c>
      <c r="M31" s="25" t="str">
        <f t="shared" si="2"/>
        <v>Тула (ООО "АЦ ПРОМЭКСПЕРТ")</v>
      </c>
      <c r="N31" s="29" t="str">
        <f t="shared" si="3"/>
        <v>+(4872) 56-81-26
tula@naks.ru</v>
      </c>
      <c r="O31" s="25" t="str">
        <f t="shared" si="4"/>
        <v>23-27 марта 2026</v>
      </c>
      <c r="P31" s="25">
        <f t="shared" si="5"/>
        <v>1</v>
      </c>
      <c r="Q31" s="25">
        <f t="shared" si="6"/>
        <v>1</v>
      </c>
      <c r="R31" s="25">
        <f t="shared" si="7"/>
        <v>1</v>
      </c>
      <c r="S31" s="25" t="str">
        <f t="shared" si="8"/>
        <v/>
      </c>
      <c r="T31" s="25" t="str">
        <f t="shared" si="9"/>
        <v/>
      </c>
      <c r="U31" s="25" t="str">
        <f t="shared" si="10"/>
        <v/>
      </c>
      <c r="V31" s="25" t="str">
        <f>IFERROR(1*IF(#REF!=0,"",#REF!),"")</f>
        <v/>
      </c>
      <c r="W31" s="25" t="str">
        <f>IFERROR(1*IF(#REF!=0,"",#REF!),"")</f>
        <v/>
      </c>
      <c r="X31" s="25" t="str">
        <f>IFERROR(1*IF(#REF!=0,"",#REF!),"")</f>
        <v/>
      </c>
      <c r="Y31" s="25">
        <f t="shared" si="14"/>
        <v>3</v>
      </c>
    </row>
    <row r="32" spans="1:25" s="25" customFormat="1" ht="30" x14ac:dyDescent="0.25">
      <c r="A32" s="25" t="str">
        <f>IFERROR('pub_output=csv'!B30,"")</f>
        <v>Тверь (ООО «НАКС-ТВЕРЬ»)</v>
      </c>
      <c r="B32" s="25" t="str">
        <f t="shared" si="13"/>
        <v>ООО «НАКС-ТВЕРЬ»</v>
      </c>
      <c r="C32" s="26" t="str">
        <f t="shared" si="1"/>
        <v>Тверь</v>
      </c>
      <c r="D32" s="26" t="str">
        <f>IFERROR('pub_output=csv'!K30,"")</f>
        <v>+7 (495) 532-77-22 
infotver@naks.ru</v>
      </c>
      <c r="E32" s="27" t="s">
        <v>169</v>
      </c>
      <c r="F32" s="28"/>
      <c r="G32" s="17" t="str">
        <f>IFERROR('pub_output=csv'!C30,"")</f>
        <v>1</v>
      </c>
      <c r="H32" s="17" t="str">
        <f>IFERROR('pub_output=csv'!D30,"")</f>
        <v>1</v>
      </c>
      <c r="I32" s="17" t="str">
        <f>IFERROR('pub_output=csv'!E30,"")</f>
        <v>1</v>
      </c>
      <c r="J32" s="17">
        <f>IFERROR('pub_output=csv'!F30,"")</f>
        <v>0</v>
      </c>
      <c r="K32" s="17">
        <f>IFERROR('pub_output=csv'!G30,"")</f>
        <v>0</v>
      </c>
      <c r="L32" s="17">
        <f>IFERROR('pub_output=csv'!H31,"")</f>
        <v>0</v>
      </c>
      <c r="M32" s="25" t="str">
        <f t="shared" si="2"/>
        <v>Тверь (ООО «НАКС-ТВЕРЬ»)</v>
      </c>
      <c r="N32" s="29" t="str">
        <f t="shared" si="3"/>
        <v>+7 (495) 532-77-22 
infotver@naks.ru</v>
      </c>
      <c r="O32" s="25" t="str">
        <f t="shared" si="4"/>
        <v>12.02-13.02</v>
      </c>
      <c r="P32" s="25">
        <f t="shared" si="5"/>
        <v>1</v>
      </c>
      <c r="Q32" s="25">
        <f t="shared" si="6"/>
        <v>1</v>
      </c>
      <c r="R32" s="25">
        <f t="shared" si="7"/>
        <v>1</v>
      </c>
      <c r="S32" s="25" t="str">
        <f t="shared" si="8"/>
        <v/>
      </c>
      <c r="T32" s="25" t="str">
        <f t="shared" si="9"/>
        <v/>
      </c>
      <c r="U32" s="25" t="str">
        <f t="shared" si="10"/>
        <v/>
      </c>
      <c r="V32" s="25" t="str">
        <f>IFERROR(1*IF(#REF!=0,"",#REF!),"")</f>
        <v/>
      </c>
      <c r="W32" s="25" t="str">
        <f>IFERROR(1*IF(#REF!=0,"",#REF!),"")</f>
        <v/>
      </c>
      <c r="X32" s="25" t="str">
        <f>IFERROR(1*IF(#REF!=0,"",#REF!),"")</f>
        <v/>
      </c>
      <c r="Y32" s="25">
        <f t="shared" si="14"/>
        <v>3</v>
      </c>
    </row>
    <row r="33" spans="1:25" s="25" customFormat="1" ht="30" x14ac:dyDescent="0.25">
      <c r="A33" s="25" t="str">
        <f>IFERROR('pub_output=csv'!B31,"")</f>
        <v>Тольятти (ООО «ССДЦ «Дельта»)</v>
      </c>
      <c r="B33" t="str">
        <f t="shared" si="13"/>
        <v>ООО «ССДЦ «Дельта»</v>
      </c>
      <c r="C33" s="26" t="str">
        <f t="shared" si="1"/>
        <v>Тольятти</v>
      </c>
      <c r="D33" s="26" t="str">
        <f>IFERROR('pub_output=csv'!K31,"")</f>
        <v>+7 (8482) 55-57-42 
 ssdc-delta@yandex.ru</v>
      </c>
      <c r="E33" s="27" t="s">
        <v>188</v>
      </c>
      <c r="F33" s="28"/>
      <c r="G33" s="17" t="str">
        <f>IFERROR('pub_output=csv'!C31,"")</f>
        <v>1</v>
      </c>
      <c r="H33" s="17">
        <f>IFERROR('pub_output=csv'!D31,"")</f>
        <v>0</v>
      </c>
      <c r="I33" s="17">
        <f>IFERROR('pub_output=csv'!E31,"")</f>
        <v>0</v>
      </c>
      <c r="J33" s="17">
        <f>IFERROR('pub_output=csv'!F31,"")</f>
        <v>0</v>
      </c>
      <c r="K33" s="17">
        <f>IFERROR('pub_output=csv'!G31,"")</f>
        <v>0</v>
      </c>
      <c r="L33" s="17">
        <f>IFERROR('pub_output=csv'!H32,"")</f>
        <v>0</v>
      </c>
      <c r="M33" s="25" t="str">
        <f t="shared" si="2"/>
        <v>Тольятти (ООО «ССДЦ «Дельта»)</v>
      </c>
      <c r="N33" s="29" t="str">
        <f t="shared" si="3"/>
        <v>+7 (8482) 55-57-42 
 ssdc-delta@yandex.ru</v>
      </c>
      <c r="O33" s="25" t="str">
        <f t="shared" si="4"/>
        <v>01-30.03.2026</v>
      </c>
      <c r="P33" s="25">
        <f t="shared" si="5"/>
        <v>1</v>
      </c>
      <c r="Q33" s="25" t="str">
        <f t="shared" si="6"/>
        <v/>
      </c>
      <c r="R33" s="25" t="str">
        <f t="shared" si="7"/>
        <v/>
      </c>
      <c r="S33" s="25" t="str">
        <f t="shared" si="8"/>
        <v/>
      </c>
      <c r="T33" s="25" t="str">
        <f t="shared" si="9"/>
        <v/>
      </c>
      <c r="U33" s="25" t="str">
        <f t="shared" si="10"/>
        <v/>
      </c>
      <c r="V33" s="25" t="str">
        <f>IFERROR(1*IF(#REF!=0,"",#REF!),"")</f>
        <v/>
      </c>
      <c r="W33" s="25" t="str">
        <f>IFERROR(1*IF(#REF!=0,"",#REF!),"")</f>
        <v/>
      </c>
      <c r="X33" s="25" t="str">
        <f>IFERROR(1*IF(#REF!=0,"",#REF!),"")</f>
        <v/>
      </c>
      <c r="Y33" s="25">
        <f t="shared" si="14"/>
        <v>1</v>
      </c>
    </row>
    <row r="34" spans="1:25" s="25" customFormat="1" ht="30" x14ac:dyDescent="0.25">
      <c r="A34" s="25" t="s">
        <v>170</v>
      </c>
      <c r="B34" t="s">
        <v>171</v>
      </c>
      <c r="C34" s="33" t="s">
        <v>172</v>
      </c>
      <c r="D34" s="33" t="s">
        <v>173</v>
      </c>
      <c r="E34" t="s">
        <v>154</v>
      </c>
      <c r="F34" s="28"/>
      <c r="G34" s="17">
        <v>1</v>
      </c>
      <c r="H34" s="17">
        <v>1</v>
      </c>
      <c r="I34" s="17">
        <v>1</v>
      </c>
      <c r="J34" s="17">
        <v>0</v>
      </c>
      <c r="K34" s="17">
        <v>0</v>
      </c>
      <c r="L34" s="17">
        <f>IFERROR('pub_output=csv'!H33,"")</f>
        <v>0</v>
      </c>
      <c r="M34" s="25" t="s">
        <v>170</v>
      </c>
      <c r="N34" s="33" t="s">
        <v>173</v>
      </c>
      <c r="O34" s="25" t="s">
        <v>154</v>
      </c>
      <c r="P34" s="25">
        <v>1</v>
      </c>
      <c r="Q34" s="25">
        <v>1</v>
      </c>
      <c r="R34" s="25">
        <v>1</v>
      </c>
    </row>
    <row r="35" spans="1:25" s="25" customFormat="1" ht="60" x14ac:dyDescent="0.25">
      <c r="A35" t="s">
        <v>174</v>
      </c>
      <c r="B35" t="s">
        <v>175</v>
      </c>
      <c r="C35" s="33" t="s">
        <v>176</v>
      </c>
      <c r="D35" s="33" t="s">
        <v>177</v>
      </c>
      <c r="E35" t="s">
        <v>178</v>
      </c>
      <c r="F35" s="28"/>
      <c r="G35" s="17" t="str">
        <f>IFERROR('pub_output=csv'!C31,"")</f>
        <v>1</v>
      </c>
      <c r="H35" s="17">
        <f>IFERROR('pub_output=csv'!D31,"")</f>
        <v>0</v>
      </c>
      <c r="I35" s="17">
        <f>IFERROR('pub_output=csv'!E31,"")</f>
        <v>0</v>
      </c>
      <c r="J35" s="17">
        <f>IFERROR('pub_output=csv'!F31,"")</f>
        <v>0</v>
      </c>
      <c r="K35" s="17">
        <f>IFERROR('pub_output=csv'!G31,"")</f>
        <v>0</v>
      </c>
      <c r="L35" s="17">
        <f>IFERROR('pub_output=csv'!H34,"")</f>
        <v>0</v>
      </c>
      <c r="M35" s="25" t="s">
        <v>175</v>
      </c>
      <c r="N35" s="33" t="s">
        <v>177</v>
      </c>
      <c r="O35" t="s">
        <v>178</v>
      </c>
      <c r="P35" s="25">
        <v>1</v>
      </c>
    </row>
    <row r="36" spans="1:25" s="25" customFormat="1" ht="30" x14ac:dyDescent="0.25">
      <c r="A36" s="25" t="str">
        <f>IFERROR('pub_output=csv'!B32,"")</f>
        <v>Челябинск (ООО «ЦПС «Сварка и Контроль»)</v>
      </c>
      <c r="B36" s="25" t="str">
        <f>IFERROR(TRIM(MID(A36,SEARCH("(",A36,1)+1,LEN(A36)-SEARCH("(",A36,1)-1)),"")</f>
        <v>ООО «ЦПС «Сварка и Контроль»</v>
      </c>
      <c r="C36" s="26" t="str">
        <f>IFERROR(TRIM(MID(A36,1,SEARCH(" ",A36,1)-1)),"")</f>
        <v>Челябинск</v>
      </c>
      <c r="D36" s="26" t="str">
        <f>IFERROR('pub_output=csv'!K32,"")</f>
        <v>+7 (351) 729-94-20 
 centr@svarka74.ru</v>
      </c>
      <c r="E36" s="27" t="s">
        <v>179</v>
      </c>
      <c r="F36" s="28"/>
      <c r="G36" s="17" t="str">
        <f>IFERROR('pub_output=csv'!C32,"")</f>
        <v>1</v>
      </c>
      <c r="H36" s="17" t="str">
        <f>IFERROR('pub_output=csv'!D32,"")</f>
        <v>1</v>
      </c>
      <c r="I36" s="17" t="str">
        <f>IFERROR('pub_output=csv'!E32,"")</f>
        <v>1</v>
      </c>
      <c r="J36" s="17">
        <f>IFERROR('pub_output=csv'!F32,"")</f>
        <v>0</v>
      </c>
      <c r="K36" s="17">
        <f>IFERROR('pub_output=csv'!G32,"")</f>
        <v>0</v>
      </c>
      <c r="L36" s="17">
        <f>IFERROR('pub_output=csv'!H35,"")</f>
        <v>0</v>
      </c>
      <c r="M36" s="25" t="str">
        <f>IF(A36=0,"",A36)</f>
        <v>Челябинск (ООО «ЦПС «Сварка и Контроль»)</v>
      </c>
      <c r="N36" s="29" t="str">
        <f>IF(D36=0,"",D36)</f>
        <v>+7 (351) 729-94-20 
 centr@svarka74.ru</v>
      </c>
      <c r="O36" s="25" t="str">
        <f>IF(E36=0,"",E36)</f>
        <v>17.02-18.02.2026</v>
      </c>
      <c r="P36" s="25">
        <f t="shared" ref="P36:P52" si="15">IFERROR(1*IF(G36=0,"",G36),"")</f>
        <v>1</v>
      </c>
      <c r="Q36" s="25">
        <f t="shared" ref="Q36:Q52" si="16">IFERROR(1*IF(H36=0,"",H36),"")</f>
        <v>1</v>
      </c>
      <c r="R36" s="25">
        <f t="shared" ref="R36:R52" si="17">IFERROR(1*IF(I36=0,"",I36),"")</f>
        <v>1</v>
      </c>
      <c r="S36" s="25" t="str">
        <f t="shared" ref="S36:S52" si="18">IFERROR(1*IF(J36=0,"",J36),"")</f>
        <v/>
      </c>
      <c r="T36" s="25" t="str">
        <f t="shared" ref="T36:T52" si="19">IFERROR(1*IF(K36=0,"",K36),"")</f>
        <v/>
      </c>
      <c r="U36" s="25" t="str">
        <f t="shared" ref="U36:U52" si="20">IFERROR(1*IF(L36=0,"",L36),"")</f>
        <v/>
      </c>
      <c r="V36" s="25" t="str">
        <f>IFERROR(1*IF(#REF!=0,"",#REF!),"")</f>
        <v/>
      </c>
      <c r="W36" s="25" t="str">
        <f>IFERROR(1*IF(#REF!=0,"",#REF!),"")</f>
        <v/>
      </c>
      <c r="X36" s="25" t="str">
        <f>IFERROR(1*IF(#REF!=0,"",#REF!),"")</f>
        <v/>
      </c>
      <c r="Y36" s="25">
        <f t="shared" ref="Y36:Y52" si="21">SUM(P36:X36)</f>
        <v>3</v>
      </c>
    </row>
    <row r="37" spans="1:25" s="25" customFormat="1" ht="30" x14ac:dyDescent="0.25">
      <c r="A37" s="25" t="str">
        <f>IFERROR('pub_output=csv'!B33,"")</f>
        <v>Минск (ОАО «Белгазстрой» - авторизованный этап; ООО «НЕФТЕХИМПРОМЭКСПЕРТ»)</v>
      </c>
      <c r="B37" s="25" t="str">
        <f>IFERROR(TRIM(MID(A37,SEARCH("(",A37,1)+1,LEN(A37)-SEARCH("(",A37,1)-1)),"")</f>
        <v>ОАО «Белгазстрой» - авторизованный этап; ООО «НЕФТЕХИМПРОМЭКСПЕРТ»</v>
      </c>
      <c r="C37" s="26" t="str">
        <f>IFERROR(TRIM(MID(A37,1,SEARCH(" ",A37,1)-1)),"")</f>
        <v>Минск</v>
      </c>
      <c r="D37" s="26" t="str">
        <f>IFERROR('pub_output=csv'!K33,"")</f>
        <v>+7 (3462) 777-616
 nhpe@mail.ru</v>
      </c>
      <c r="E37" s="27" t="s">
        <v>180</v>
      </c>
      <c r="F37" s="28"/>
      <c r="G37" s="17" t="str">
        <f>IFERROR('pub_output=csv'!C33,"")</f>
        <v>1</v>
      </c>
      <c r="H37" s="17" t="str">
        <f>IFERROR('pub_output=csv'!D33,"")</f>
        <v>1</v>
      </c>
      <c r="I37" s="17" t="str">
        <f>IFERROR('pub_output=csv'!E33,"")</f>
        <v>1</v>
      </c>
      <c r="J37" s="17">
        <f>IFERROR('pub_output=csv'!F33,"")</f>
        <v>0</v>
      </c>
      <c r="K37" s="17">
        <f>IFERROR('pub_output=csv'!G33,"")</f>
        <v>0</v>
      </c>
      <c r="L37" s="17">
        <f>IFERROR('pub_output=csv'!H37,"")</f>
        <v>0</v>
      </c>
      <c r="M37" s="25" t="str">
        <f>IF(A37=0,"",A37)</f>
        <v>Минск (ОАО «Белгазстрой» - авторизованный этап; ООО «НЕФТЕХИМПРОМЭКСПЕРТ»)</v>
      </c>
      <c r="N37" s="34" t="s">
        <v>133</v>
      </c>
      <c r="O37" s="25" t="str">
        <f t="shared" ref="O37:O54" si="22">IF(E37=0,"",E37)</f>
        <v>апрель 2026г.</v>
      </c>
      <c r="P37" s="25">
        <f t="shared" si="15"/>
        <v>1</v>
      </c>
      <c r="Q37" s="25">
        <f t="shared" si="16"/>
        <v>1</v>
      </c>
      <c r="R37" s="25">
        <f t="shared" si="17"/>
        <v>1</v>
      </c>
      <c r="S37" s="25" t="str">
        <f t="shared" si="18"/>
        <v/>
      </c>
      <c r="T37" s="25" t="str">
        <f t="shared" si="19"/>
        <v/>
      </c>
      <c r="U37" s="25" t="str">
        <f t="shared" si="20"/>
        <v/>
      </c>
      <c r="V37" s="25" t="str">
        <f>IFERROR(1*IF(#REF!=0,"",#REF!),"")</f>
        <v/>
      </c>
      <c r="W37" s="25" t="str">
        <f>IFERROR(1*IF(#REF!=0,"",#REF!),"")</f>
        <v/>
      </c>
      <c r="X37" s="25" t="str">
        <f>IFERROR(1*IF(#REF!=0,"",#REF!),"")</f>
        <v/>
      </c>
      <c r="Y37" s="25">
        <f t="shared" si="21"/>
        <v>3</v>
      </c>
    </row>
    <row r="38" spans="1:25" s="25" customFormat="1" ht="25.5" x14ac:dyDescent="0.25">
      <c r="A38" s="25" t="str">
        <f>IFERROR('pub_output=csv'!B34,"")</f>
        <v>Уфа (ООО "АЦ СТС")</v>
      </c>
      <c r="B38" s="25" t="str">
        <f>IFERROR(TRIM(MID(A38,SEARCH("(",A38,1)+1,LEN(A38)-SEARCH("(",A38,1)-1)),"")</f>
        <v>ООО "АЦ СТС"</v>
      </c>
      <c r="C38" s="26" t="str">
        <f>IFERROR(TRIM(MID(A38,1,SEARCH(" ",A38,1)-1)),"")</f>
        <v>Уфа</v>
      </c>
      <c r="D38" s="26" t="str">
        <f>IFERROR('pub_output=csv'!K34,"")</f>
        <v>+7(919)616-01-19, aslnk@cksrb.ru</v>
      </c>
      <c r="E38" s="32" t="s">
        <v>181</v>
      </c>
      <c r="F38" s="28"/>
      <c r="G38" s="17" t="str">
        <f>IFERROR('pub_output=csv'!C34,"")</f>
        <v>1</v>
      </c>
      <c r="H38" s="17" t="str">
        <f>IFERROR('pub_output=csv'!D34,"")</f>
        <v>1</v>
      </c>
      <c r="I38" s="17">
        <v>1</v>
      </c>
      <c r="J38" s="17">
        <v>1</v>
      </c>
      <c r="K38" s="17">
        <v>1</v>
      </c>
      <c r="L38" s="17">
        <f>IFERROR('pub_output=csv'!H38,"")</f>
        <v>0</v>
      </c>
      <c r="M38" s="25" t="str">
        <f>IF(A38=0,"",A38)</f>
        <v>Уфа (ООО "АЦ СТС")</v>
      </c>
      <c r="N38" s="25" t="str">
        <f t="shared" ref="N38:N54" si="23">IF(D38=0,"",D38)</f>
        <v>+7(919)616-01-19, aslnk@cksrb.ru</v>
      </c>
      <c r="O38" s="31" t="str">
        <f t="shared" si="22"/>
        <v>01.03.2026-30.03.2026</v>
      </c>
      <c r="P38" s="25">
        <f t="shared" si="15"/>
        <v>1</v>
      </c>
      <c r="Q38" s="25">
        <f t="shared" si="16"/>
        <v>1</v>
      </c>
      <c r="R38" s="25">
        <f t="shared" si="17"/>
        <v>1</v>
      </c>
      <c r="S38" s="25">
        <f t="shared" si="18"/>
        <v>1</v>
      </c>
      <c r="T38" s="25">
        <f t="shared" si="19"/>
        <v>1</v>
      </c>
      <c r="U38" s="25" t="str">
        <f t="shared" si="20"/>
        <v/>
      </c>
      <c r="V38" s="25" t="str">
        <f>IFERROR(1*IF(#REF!=0,"",#REF!),"")</f>
        <v/>
      </c>
      <c r="W38" s="25" t="str">
        <f>IFERROR(1*IF(#REF!=0,"",#REF!),"")</f>
        <v/>
      </c>
      <c r="X38" s="25" t="str">
        <f>IFERROR(1*IF(#REF!=0,"",#REF!),"")</f>
        <v/>
      </c>
      <c r="Y38" s="25">
        <f t="shared" si="21"/>
        <v>5</v>
      </c>
    </row>
    <row r="39" spans="1:25" ht="38.25" x14ac:dyDescent="0.25">
      <c r="A39" s="25" t="str">
        <f>IFERROR('pub_output=csv'!B35,"")</f>
        <v>Ярославль (ООО "НАКС-Ярославль")</v>
      </c>
      <c r="B39" s="25" t="str">
        <f>IFERROR(TRIM(MID(A39,SEARCH("(",A39,1)+1,LEN(A39)-SEARCH("(",A39,1)-1)),"")</f>
        <v>ООО "НАКС-Ярославль"</v>
      </c>
      <c r="C39" s="26" t="str">
        <f>IFERROR(TRIM(MID(A39,1,SEARCH(" ",A39,1)-1)),"")</f>
        <v>Ярославль</v>
      </c>
      <c r="D39" s="26" t="str">
        <f>IFERROR('pub_output=csv'!K35,"")</f>
        <v>+7(4852) 59-41-19
Svarka@NAKS-Yaroslavl.ru</v>
      </c>
      <c r="E39" s="27" t="s">
        <v>182</v>
      </c>
      <c r="F39" s="28"/>
      <c r="G39" s="17" t="str">
        <f>IFERROR('pub_output=csv'!C35,"")</f>
        <v>1</v>
      </c>
      <c r="H39" s="17">
        <f>IFERROR('pub_output=csv'!D35,"")</f>
        <v>0</v>
      </c>
      <c r="I39" s="17" t="str">
        <f>IFERROR('pub_output=csv'!E35,"")</f>
        <v>1</v>
      </c>
      <c r="J39" s="17">
        <f>IFERROR('pub_output=csv'!F35,"")</f>
        <v>0</v>
      </c>
      <c r="K39" s="17">
        <v>1</v>
      </c>
      <c r="L39" s="17">
        <f>IFERROR('pub_output=csv'!H39,"")</f>
        <v>0</v>
      </c>
      <c r="M39" s="25" t="str">
        <f>IF(A39=0,"",A39)</f>
        <v>Ярославль (ООО "НАКС-Ярославль")</v>
      </c>
      <c r="N39" s="29" t="str">
        <f t="shared" si="23"/>
        <v>+7(4852) 59-41-19
Svarka@NAKS-Yaroslavl.ru</v>
      </c>
      <c r="O39" s="25" t="str">
        <f t="shared" si="22"/>
        <v>16.03-20.03</v>
      </c>
      <c r="P39" s="25">
        <f t="shared" si="15"/>
        <v>1</v>
      </c>
      <c r="Q39" s="25" t="str">
        <f t="shared" si="16"/>
        <v/>
      </c>
      <c r="R39" s="25">
        <f t="shared" si="17"/>
        <v>1</v>
      </c>
      <c r="S39" s="25" t="str">
        <f t="shared" si="18"/>
        <v/>
      </c>
      <c r="T39" s="25">
        <f t="shared" si="19"/>
        <v>1</v>
      </c>
      <c r="U39" s="25" t="str">
        <f t="shared" si="20"/>
        <v/>
      </c>
      <c r="V39" s="25" t="str">
        <f>IFERROR(1*IF(#REF!=0,"",#REF!),"")</f>
        <v/>
      </c>
      <c r="W39" s="25" t="str">
        <f>IFERROR(1*IF(#REF!=0,"",#REF!),"")</f>
        <v/>
      </c>
      <c r="X39" s="25" t="str">
        <f>IFERROR(1*IF(#REF!=0,"",#REF!),"")</f>
        <v/>
      </c>
      <c r="Y39" s="25">
        <f t="shared" si="21"/>
        <v>3</v>
      </c>
    </row>
    <row r="40" spans="1:25" ht="30" x14ac:dyDescent="0.25">
      <c r="A40" t="str">
        <f>IFERROR('pub_output=csv'!B36,"")</f>
        <v>Томская область, пос. Копылово,  ООО «НЕФТЕХИМПРОМЭКСПЕРТ», АО "СТНГ"</v>
      </c>
      <c r="B40" s="25" t="s">
        <v>190</v>
      </c>
      <c r="C40" s="26" t="str">
        <f>IFERROR(TRIM(MID('pub_output=csv'!B36,1,SEARCH(" ",'pub_output=csv'!B36,1)-1)),"")</f>
        <v>Томская</v>
      </c>
      <c r="D40" s="33" t="s">
        <v>183</v>
      </c>
      <c r="E40" t="s">
        <v>184</v>
      </c>
      <c r="F40" s="28"/>
      <c r="G40" s="17">
        <v>1</v>
      </c>
      <c r="H40" s="17">
        <v>1</v>
      </c>
      <c r="I40" s="17">
        <v>1</v>
      </c>
      <c r="J40" s="17">
        <v>0</v>
      </c>
      <c r="K40" s="17">
        <v>0</v>
      </c>
      <c r="L40" s="17">
        <f>IFERROR('pub_output=csv'!H40,"")</f>
        <v>0</v>
      </c>
      <c r="M40" s="25" t="str">
        <f>IF('pub_output=csv'!B36=0,"",'pub_output=csv'!B36)</f>
        <v>Томская область, пос. Копылово,  ООО «НЕФТЕХИМПРОМЭКСПЕРТ», АО "СТНГ"</v>
      </c>
      <c r="N40" s="25" t="str">
        <f t="shared" si="23"/>
        <v>+7(3822) 705-588
tomsk@stg.ru</v>
      </c>
      <c r="O40" s="25" t="str">
        <f t="shared" si="22"/>
        <v>февраль 2026г.</v>
      </c>
      <c r="P40" s="25">
        <f t="shared" si="15"/>
        <v>1</v>
      </c>
      <c r="Q40" s="25">
        <f t="shared" si="16"/>
        <v>1</v>
      </c>
      <c r="R40" s="25">
        <f t="shared" si="17"/>
        <v>1</v>
      </c>
      <c r="S40" s="25" t="str">
        <f t="shared" si="18"/>
        <v/>
      </c>
      <c r="T40" s="25" t="str">
        <f t="shared" si="19"/>
        <v/>
      </c>
      <c r="U40" s="25" t="str">
        <f t="shared" si="20"/>
        <v/>
      </c>
      <c r="V40" s="25" t="str">
        <f>IFERROR(1*IF(#REF!=0,"",#REF!),"")</f>
        <v/>
      </c>
      <c r="W40" s="25" t="str">
        <f>IFERROR(1*IF(#REF!=0,"",#REF!),"")</f>
        <v/>
      </c>
      <c r="X40" s="25" t="str">
        <f>IFERROR(1*IF(#REF!=0,"",#REF!),"")</f>
        <v/>
      </c>
      <c r="Y40" s="25">
        <f t="shared" si="21"/>
        <v>3</v>
      </c>
    </row>
    <row r="41" spans="1:25" x14ac:dyDescent="0.25">
      <c r="A41" s="25">
        <f>IFERROR('pub_output=csv'!B41,"")</f>
        <v>0</v>
      </c>
      <c r="B41" s="25" t="str">
        <f t="shared" ref="B41:B54" si="24">IFERROR(TRIM(MID(A41,SEARCH("(",A41,1)+1,LEN(A41)-SEARCH("(",A41,1)-1)),"")</f>
        <v/>
      </c>
      <c r="C41" s="33" t="str">
        <f t="shared" ref="C41:C54" si="25">IFERROR(TRIM(MID(A41,1,SEARCH(" ",A41,1)-1)),"")</f>
        <v/>
      </c>
      <c r="D41" s="33">
        <f>IFERROR('pub_output=csv'!K41,"")</f>
        <v>0</v>
      </c>
      <c r="E41" s="33">
        <f>IFERROR('pub_output=csv'!J41,"")</f>
        <v>0</v>
      </c>
      <c r="F41" s="28"/>
      <c r="G41" s="17">
        <f>IFERROR('pub_output=csv'!C41,"")</f>
        <v>0</v>
      </c>
      <c r="H41" s="17">
        <f>IFERROR('pub_output=csv'!D41,"")</f>
        <v>0</v>
      </c>
      <c r="I41" s="17">
        <f>IFERROR('pub_output=csv'!E41,"")</f>
        <v>0</v>
      </c>
      <c r="J41" s="17">
        <f>IFERROR('pub_output=csv'!F41,"")</f>
        <v>0</v>
      </c>
      <c r="K41" s="17">
        <f>IFERROR('pub_output=csv'!G41,"")</f>
        <v>0</v>
      </c>
      <c r="L41" s="17" t="str">
        <f>IFERROR('pub_output=csv'!#REF!,"")</f>
        <v/>
      </c>
      <c r="M41" s="25" t="str">
        <f t="shared" ref="M41:M54" si="26">IF(A41=0,"",A41)</f>
        <v/>
      </c>
      <c r="N41" s="25" t="str">
        <f t="shared" si="23"/>
        <v/>
      </c>
      <c r="O41" s="25" t="str">
        <f t="shared" si="22"/>
        <v/>
      </c>
      <c r="P41" s="25" t="str">
        <f t="shared" si="15"/>
        <v/>
      </c>
      <c r="Q41" s="25" t="str">
        <f t="shared" si="16"/>
        <v/>
      </c>
      <c r="R41" s="25" t="str">
        <f t="shared" si="17"/>
        <v/>
      </c>
      <c r="S41" s="25" t="str">
        <f t="shared" si="18"/>
        <v/>
      </c>
      <c r="T41" s="25" t="str">
        <f t="shared" si="19"/>
        <v/>
      </c>
      <c r="U41" s="25" t="str">
        <f t="shared" si="20"/>
        <v/>
      </c>
      <c r="V41" s="25" t="str">
        <f>IFERROR(1*IF(#REF!=0,"",#REF!),"")</f>
        <v/>
      </c>
      <c r="W41" s="25" t="str">
        <f>IFERROR(1*IF(#REF!=0,"",#REF!),"")</f>
        <v/>
      </c>
      <c r="X41" s="25" t="str">
        <f>IFERROR(1*IF(#REF!=0,"",#REF!),"")</f>
        <v/>
      </c>
      <c r="Y41" s="25">
        <f t="shared" si="21"/>
        <v>0</v>
      </c>
    </row>
    <row r="42" spans="1:25" x14ac:dyDescent="0.25">
      <c r="A42" s="25">
        <f>IFERROR('pub_output=csv'!B42,"")</f>
        <v>0</v>
      </c>
      <c r="B42" s="25" t="str">
        <f t="shared" si="24"/>
        <v/>
      </c>
      <c r="C42" s="33" t="str">
        <f t="shared" si="25"/>
        <v/>
      </c>
      <c r="D42" s="33">
        <f>IFERROR('pub_output=csv'!K42,"")</f>
        <v>0</v>
      </c>
      <c r="E42" s="33">
        <f>IFERROR('pub_output=csv'!J42,"")</f>
        <v>0</v>
      </c>
      <c r="F42" s="28"/>
      <c r="G42" s="17">
        <f>IFERROR('pub_output=csv'!C42,"")</f>
        <v>0</v>
      </c>
      <c r="H42" s="17">
        <f>IFERROR('pub_output=csv'!D42,"")</f>
        <v>0</v>
      </c>
      <c r="I42" s="17">
        <f>IFERROR('pub_output=csv'!E42,"")</f>
        <v>0</v>
      </c>
      <c r="J42" s="17">
        <f>IFERROR('pub_output=csv'!F42,"")</f>
        <v>0</v>
      </c>
      <c r="K42" s="17">
        <f>IFERROR('pub_output=csv'!G42,"")</f>
        <v>0</v>
      </c>
      <c r="L42" s="17" t="str">
        <f>IFERROR('pub_output=csv'!#REF!,"")</f>
        <v/>
      </c>
      <c r="M42" s="25" t="str">
        <f t="shared" si="26"/>
        <v/>
      </c>
      <c r="N42" s="25" t="str">
        <f t="shared" si="23"/>
        <v/>
      </c>
      <c r="O42" s="25" t="str">
        <f t="shared" si="22"/>
        <v/>
      </c>
      <c r="P42" s="25" t="str">
        <f t="shared" si="15"/>
        <v/>
      </c>
      <c r="Q42" s="25" t="str">
        <f t="shared" si="16"/>
        <v/>
      </c>
      <c r="R42" s="25" t="str">
        <f t="shared" si="17"/>
        <v/>
      </c>
      <c r="S42" s="25" t="str">
        <f t="shared" si="18"/>
        <v/>
      </c>
      <c r="T42" s="25" t="str">
        <f t="shared" si="19"/>
        <v/>
      </c>
      <c r="U42" s="25" t="str">
        <f t="shared" si="20"/>
        <v/>
      </c>
      <c r="V42" s="25" t="str">
        <f>IFERROR(1*IF(#REF!=0,"",#REF!),"")</f>
        <v/>
      </c>
      <c r="W42" s="25" t="str">
        <f>IFERROR(1*IF(#REF!=0,"",#REF!),"")</f>
        <v/>
      </c>
      <c r="X42" s="25" t="str">
        <f>IFERROR(1*IF(#REF!=0,"",#REF!),"")</f>
        <v/>
      </c>
      <c r="Y42" s="25">
        <f t="shared" si="21"/>
        <v>0</v>
      </c>
    </row>
    <row r="43" spans="1:25" x14ac:dyDescent="0.25">
      <c r="A43" s="25">
        <f>IFERROR('pub_output=csv'!B43,"")</f>
        <v>0</v>
      </c>
      <c r="B43" s="25" t="str">
        <f t="shared" si="24"/>
        <v/>
      </c>
      <c r="C43" s="33" t="str">
        <f t="shared" si="25"/>
        <v/>
      </c>
      <c r="D43" s="33">
        <f>IFERROR('pub_output=csv'!K43,"")</f>
        <v>0</v>
      </c>
      <c r="E43" s="33">
        <f>IFERROR('pub_output=csv'!J43,"")</f>
        <v>0</v>
      </c>
      <c r="F43" s="28"/>
      <c r="G43" s="17">
        <f>IFERROR('pub_output=csv'!C43,"")</f>
        <v>0</v>
      </c>
      <c r="H43" s="17">
        <f>IFERROR('pub_output=csv'!D43,"")</f>
        <v>0</v>
      </c>
      <c r="I43" s="17">
        <f>IFERROR('pub_output=csv'!E43,"")</f>
        <v>0</v>
      </c>
      <c r="J43" s="17">
        <f>IFERROR('pub_output=csv'!F43,"")</f>
        <v>0</v>
      </c>
      <c r="K43" s="17">
        <f>IFERROR('pub_output=csv'!G43,"")</f>
        <v>0</v>
      </c>
      <c r="L43" s="17" t="str">
        <f>IFERROR('pub_output=csv'!#REF!,"")</f>
        <v/>
      </c>
      <c r="M43" s="25" t="str">
        <f t="shared" si="26"/>
        <v/>
      </c>
      <c r="N43" s="25" t="str">
        <f t="shared" si="23"/>
        <v/>
      </c>
      <c r="O43" s="25" t="str">
        <f t="shared" si="22"/>
        <v/>
      </c>
      <c r="P43" s="25" t="str">
        <f t="shared" si="15"/>
        <v/>
      </c>
      <c r="Q43" s="25" t="str">
        <f t="shared" si="16"/>
        <v/>
      </c>
      <c r="R43" s="25" t="str">
        <f t="shared" si="17"/>
        <v/>
      </c>
      <c r="S43" s="25" t="str">
        <f t="shared" si="18"/>
        <v/>
      </c>
      <c r="T43" s="25" t="str">
        <f t="shared" si="19"/>
        <v/>
      </c>
      <c r="U43" s="25" t="str">
        <f t="shared" si="20"/>
        <v/>
      </c>
      <c r="V43" s="25" t="str">
        <f>IFERROR(1*IF(#REF!=0,"",#REF!),"")</f>
        <v/>
      </c>
      <c r="W43" s="25" t="str">
        <f>IFERROR(1*IF(#REF!=0,"",#REF!),"")</f>
        <v/>
      </c>
      <c r="X43" s="25" t="str">
        <f>IFERROR(1*IF(#REF!=0,"",#REF!),"")</f>
        <v/>
      </c>
      <c r="Y43" s="25">
        <f t="shared" si="21"/>
        <v>0</v>
      </c>
    </row>
    <row r="44" spans="1:25" x14ac:dyDescent="0.25">
      <c r="A44" s="25">
        <f>IFERROR('pub_output=csv'!B44,"")</f>
        <v>0</v>
      </c>
      <c r="B44" s="25" t="str">
        <f t="shared" si="24"/>
        <v/>
      </c>
      <c r="C44" s="33" t="str">
        <f t="shared" si="25"/>
        <v/>
      </c>
      <c r="D44" s="33">
        <f>IFERROR('pub_output=csv'!K44,"")</f>
        <v>0</v>
      </c>
      <c r="E44" s="33">
        <f>IFERROR('pub_output=csv'!J44,"")</f>
        <v>0</v>
      </c>
      <c r="F44" s="28"/>
      <c r="G44" s="17">
        <f>IFERROR('pub_output=csv'!C44,"")</f>
        <v>0</v>
      </c>
      <c r="H44" s="17">
        <f>IFERROR('pub_output=csv'!D44,"")</f>
        <v>0</v>
      </c>
      <c r="I44" s="17">
        <f>IFERROR('pub_output=csv'!E44,"")</f>
        <v>0</v>
      </c>
      <c r="J44" s="17">
        <f>IFERROR('pub_output=csv'!F44,"")</f>
        <v>0</v>
      </c>
      <c r="K44" s="17">
        <f>IFERROR('pub_output=csv'!G44,"")</f>
        <v>0</v>
      </c>
      <c r="L44" s="17" t="str">
        <f>IFERROR('pub_output=csv'!#REF!,"")</f>
        <v/>
      </c>
      <c r="M44" s="25" t="str">
        <f t="shared" si="26"/>
        <v/>
      </c>
      <c r="N44" s="25" t="str">
        <f t="shared" si="23"/>
        <v/>
      </c>
      <c r="O44" s="25" t="str">
        <f t="shared" si="22"/>
        <v/>
      </c>
      <c r="P44" s="25" t="str">
        <f t="shared" si="15"/>
        <v/>
      </c>
      <c r="Q44" s="25" t="str">
        <f t="shared" si="16"/>
        <v/>
      </c>
      <c r="R44" s="25" t="str">
        <f t="shared" si="17"/>
        <v/>
      </c>
      <c r="S44" s="25" t="str">
        <f t="shared" si="18"/>
        <v/>
      </c>
      <c r="T44" s="25" t="str">
        <f t="shared" si="19"/>
        <v/>
      </c>
      <c r="U44" s="25" t="str">
        <f t="shared" si="20"/>
        <v/>
      </c>
      <c r="V44" s="25" t="str">
        <f>IFERROR(1*IF(#REF!=0,"",#REF!),"")</f>
        <v/>
      </c>
      <c r="W44" s="25" t="str">
        <f>IFERROR(1*IF(#REF!=0,"",#REF!),"")</f>
        <v/>
      </c>
      <c r="X44" s="25" t="str">
        <f>IFERROR(1*IF(#REF!=0,"",#REF!),"")</f>
        <v/>
      </c>
      <c r="Y44" s="25">
        <f t="shared" si="21"/>
        <v>0</v>
      </c>
    </row>
    <row r="45" spans="1:25" x14ac:dyDescent="0.25">
      <c r="A45" s="25">
        <f>IFERROR('pub_output=csv'!B45,"")</f>
        <v>0</v>
      </c>
      <c r="B45" s="25" t="str">
        <f t="shared" si="24"/>
        <v/>
      </c>
      <c r="C45" s="33" t="str">
        <f t="shared" si="25"/>
        <v/>
      </c>
      <c r="D45" s="33">
        <f>IFERROR('pub_output=csv'!K45,"")</f>
        <v>0</v>
      </c>
      <c r="E45" s="33">
        <f>IFERROR('pub_output=csv'!J45,"")</f>
        <v>0</v>
      </c>
      <c r="G45" s="17">
        <f>IFERROR('pub_output=csv'!C45,"")</f>
        <v>0</v>
      </c>
      <c r="H45" s="17">
        <f>IFERROR('pub_output=csv'!D45,"")</f>
        <v>0</v>
      </c>
      <c r="I45" s="17">
        <f>IFERROR('pub_output=csv'!E45,"")</f>
        <v>0</v>
      </c>
      <c r="J45" s="17">
        <f>IFERROR('pub_output=csv'!F45,"")</f>
        <v>0</v>
      </c>
      <c r="K45" s="17">
        <f>IFERROR('pub_output=csv'!G45,"")</f>
        <v>0</v>
      </c>
      <c r="L45" s="17" t="str">
        <f>IFERROR('pub_output=csv'!#REF!,"")</f>
        <v/>
      </c>
      <c r="M45" s="25" t="str">
        <f t="shared" si="26"/>
        <v/>
      </c>
      <c r="N45" s="25" t="str">
        <f t="shared" si="23"/>
        <v/>
      </c>
      <c r="O45" s="25" t="str">
        <f t="shared" si="22"/>
        <v/>
      </c>
      <c r="P45" s="25" t="str">
        <f t="shared" si="15"/>
        <v/>
      </c>
      <c r="Q45" s="25" t="str">
        <f t="shared" si="16"/>
        <v/>
      </c>
      <c r="R45" s="25" t="str">
        <f t="shared" si="17"/>
        <v/>
      </c>
      <c r="S45" s="25" t="str">
        <f t="shared" si="18"/>
        <v/>
      </c>
      <c r="T45" s="25" t="str">
        <f t="shared" si="19"/>
        <v/>
      </c>
      <c r="U45" s="25" t="str">
        <f t="shared" si="20"/>
        <v/>
      </c>
      <c r="V45" s="25" t="str">
        <f>IFERROR(1*IF(#REF!=0,"",#REF!),"")</f>
        <v/>
      </c>
      <c r="W45" s="25" t="str">
        <f>IFERROR(1*IF(#REF!=0,"",#REF!),"")</f>
        <v/>
      </c>
      <c r="X45" s="25" t="str">
        <f>IFERROR(1*IF(#REF!=0,"",#REF!),"")</f>
        <v/>
      </c>
      <c r="Y45" s="25">
        <f t="shared" si="21"/>
        <v>0</v>
      </c>
    </row>
    <row r="46" spans="1:25" x14ac:dyDescent="0.25">
      <c r="A46" s="25">
        <f>IFERROR('pub_output=csv'!B46,"")</f>
        <v>0</v>
      </c>
      <c r="B46" s="25" t="str">
        <f t="shared" si="24"/>
        <v/>
      </c>
      <c r="C46" s="33" t="str">
        <f t="shared" si="25"/>
        <v/>
      </c>
      <c r="D46" s="33">
        <f>IFERROR('pub_output=csv'!K46,"")</f>
        <v>0</v>
      </c>
      <c r="E46" s="33">
        <f>IFERROR('pub_output=csv'!J46,"")</f>
        <v>0</v>
      </c>
      <c r="G46" s="17">
        <f>IFERROR('pub_output=csv'!C46,"")</f>
        <v>0</v>
      </c>
      <c r="H46" s="17">
        <f>IFERROR('pub_output=csv'!D46,"")</f>
        <v>0</v>
      </c>
      <c r="I46" s="17">
        <f>IFERROR('pub_output=csv'!E46,"")</f>
        <v>0</v>
      </c>
      <c r="J46" s="17">
        <f>IFERROR('pub_output=csv'!F46,"")</f>
        <v>0</v>
      </c>
      <c r="K46" s="17">
        <f>IFERROR('pub_output=csv'!G46,"")</f>
        <v>0</v>
      </c>
      <c r="L46" s="17" t="str">
        <f>IFERROR('pub_output=csv'!#REF!,"")</f>
        <v/>
      </c>
      <c r="M46" s="25" t="str">
        <f t="shared" si="26"/>
        <v/>
      </c>
      <c r="N46" s="25" t="str">
        <f t="shared" si="23"/>
        <v/>
      </c>
      <c r="O46" s="25" t="str">
        <f t="shared" si="22"/>
        <v/>
      </c>
      <c r="P46" s="25" t="str">
        <f t="shared" si="15"/>
        <v/>
      </c>
      <c r="Q46" s="25" t="str">
        <f t="shared" si="16"/>
        <v/>
      </c>
      <c r="R46" s="25" t="str">
        <f t="shared" si="17"/>
        <v/>
      </c>
      <c r="S46" s="25" t="str">
        <f t="shared" si="18"/>
        <v/>
      </c>
      <c r="T46" s="25" t="str">
        <f t="shared" si="19"/>
        <v/>
      </c>
      <c r="U46" s="25" t="str">
        <f t="shared" si="20"/>
        <v/>
      </c>
      <c r="V46" s="25" t="str">
        <f>IFERROR(1*IF(#REF!=0,"",#REF!),"")</f>
        <v/>
      </c>
      <c r="W46" s="25" t="str">
        <f>IFERROR(1*IF(#REF!=0,"",#REF!),"")</f>
        <v/>
      </c>
      <c r="X46" s="25" t="str">
        <f>IFERROR(1*IF(#REF!=0,"",#REF!),"")</f>
        <v/>
      </c>
      <c r="Y46" s="25">
        <f t="shared" si="21"/>
        <v>0</v>
      </c>
    </row>
    <row r="47" spans="1:25" x14ac:dyDescent="0.25">
      <c r="A47" s="25">
        <f>IFERROR('pub_output=csv'!B47,"")</f>
        <v>0</v>
      </c>
      <c r="B47" s="25" t="str">
        <f t="shared" si="24"/>
        <v/>
      </c>
      <c r="C47" s="33" t="str">
        <f t="shared" si="25"/>
        <v/>
      </c>
      <c r="D47" s="33">
        <f>IFERROR('pub_output=csv'!K47,"")</f>
        <v>0</v>
      </c>
      <c r="E47" s="33">
        <f>IFERROR('pub_output=csv'!J47,"")</f>
        <v>0</v>
      </c>
      <c r="G47" s="17">
        <f>IFERROR('pub_output=csv'!C47,"")</f>
        <v>0</v>
      </c>
      <c r="H47" s="17">
        <f>IFERROR('pub_output=csv'!D47,"")</f>
        <v>0</v>
      </c>
      <c r="I47" s="17">
        <f>IFERROR('pub_output=csv'!E47,"")</f>
        <v>0</v>
      </c>
      <c r="J47" s="17">
        <f>IFERROR('pub_output=csv'!F47,"")</f>
        <v>0</v>
      </c>
      <c r="K47" s="17">
        <f>IFERROR('pub_output=csv'!G47,"")</f>
        <v>0</v>
      </c>
      <c r="L47" s="17" t="str">
        <f>IFERROR('pub_output=csv'!#REF!,"")</f>
        <v/>
      </c>
      <c r="M47" s="25" t="str">
        <f t="shared" si="26"/>
        <v/>
      </c>
      <c r="N47" s="25" t="str">
        <f t="shared" si="23"/>
        <v/>
      </c>
      <c r="O47" s="25" t="str">
        <f t="shared" si="22"/>
        <v/>
      </c>
      <c r="P47" s="25" t="str">
        <f t="shared" si="15"/>
        <v/>
      </c>
      <c r="Q47" s="25" t="str">
        <f t="shared" si="16"/>
        <v/>
      </c>
      <c r="R47" s="25" t="str">
        <f t="shared" si="17"/>
        <v/>
      </c>
      <c r="S47" s="25" t="str">
        <f t="shared" si="18"/>
        <v/>
      </c>
      <c r="T47" s="25" t="str">
        <f t="shared" si="19"/>
        <v/>
      </c>
      <c r="U47" s="25" t="str">
        <f t="shared" si="20"/>
        <v/>
      </c>
      <c r="V47" s="25" t="str">
        <f>IFERROR(1*IF(#REF!=0,"",#REF!),"")</f>
        <v/>
      </c>
      <c r="W47" s="25" t="str">
        <f>IFERROR(1*IF(#REF!=0,"",#REF!),"")</f>
        <v/>
      </c>
      <c r="X47" s="25" t="str">
        <f>IFERROR(1*IF(#REF!=0,"",#REF!),"")</f>
        <v/>
      </c>
      <c r="Y47" s="25">
        <f t="shared" si="21"/>
        <v>0</v>
      </c>
    </row>
    <row r="48" spans="1:25" x14ac:dyDescent="0.25">
      <c r="A48" s="25">
        <f>IFERROR('pub_output=csv'!B48,"")</f>
        <v>0</v>
      </c>
      <c r="B48" s="25" t="str">
        <f t="shared" si="24"/>
        <v/>
      </c>
      <c r="C48" s="33" t="str">
        <f t="shared" si="25"/>
        <v/>
      </c>
      <c r="D48" s="33">
        <f>IFERROR('pub_output=csv'!K48,"")</f>
        <v>0</v>
      </c>
      <c r="E48" s="33">
        <f>IFERROR('pub_output=csv'!J48,"")</f>
        <v>0</v>
      </c>
      <c r="G48" s="17">
        <f>IFERROR('pub_output=csv'!C48,"")</f>
        <v>0</v>
      </c>
      <c r="H48" s="17">
        <f>IFERROR('pub_output=csv'!D48,"")</f>
        <v>0</v>
      </c>
      <c r="I48" s="17">
        <f>IFERROR('pub_output=csv'!E48,"")</f>
        <v>0</v>
      </c>
      <c r="J48" s="17">
        <f>IFERROR('pub_output=csv'!F48,"")</f>
        <v>0</v>
      </c>
      <c r="K48" s="17">
        <f>IFERROR('pub_output=csv'!G48,"")</f>
        <v>0</v>
      </c>
      <c r="L48" s="17" t="str">
        <f>IFERROR('pub_output=csv'!#REF!,"")</f>
        <v/>
      </c>
      <c r="M48" s="25" t="str">
        <f t="shared" si="26"/>
        <v/>
      </c>
      <c r="N48" s="25" t="str">
        <f t="shared" si="23"/>
        <v/>
      </c>
      <c r="O48" s="25" t="str">
        <f t="shared" si="22"/>
        <v/>
      </c>
      <c r="P48" s="25" t="str">
        <f t="shared" si="15"/>
        <v/>
      </c>
      <c r="Q48" s="25" t="str">
        <f t="shared" si="16"/>
        <v/>
      </c>
      <c r="R48" s="25" t="str">
        <f t="shared" si="17"/>
        <v/>
      </c>
      <c r="S48" s="25" t="str">
        <f t="shared" si="18"/>
        <v/>
      </c>
      <c r="T48" s="25" t="str">
        <f t="shared" si="19"/>
        <v/>
      </c>
      <c r="U48" s="25" t="str">
        <f t="shared" si="20"/>
        <v/>
      </c>
      <c r="V48" s="25" t="str">
        <f>IFERROR(1*IF(#REF!=0,"",#REF!),"")</f>
        <v/>
      </c>
      <c r="W48" s="25" t="str">
        <f>IFERROR(1*IF(#REF!=0,"",#REF!),"")</f>
        <v/>
      </c>
      <c r="X48" s="25" t="str">
        <f>IFERROR(1*IF(#REF!=0,"",#REF!),"")</f>
        <v/>
      </c>
      <c r="Y48" s="25">
        <f t="shared" si="21"/>
        <v>0</v>
      </c>
    </row>
    <row r="49" spans="1:25" x14ac:dyDescent="0.25">
      <c r="A49" s="25">
        <f>IFERROR('pub_output=csv'!B49,"")</f>
        <v>0</v>
      </c>
      <c r="B49" s="25" t="str">
        <f t="shared" si="24"/>
        <v/>
      </c>
      <c r="C49" s="33" t="str">
        <f t="shared" si="25"/>
        <v/>
      </c>
      <c r="D49" s="33">
        <f>IFERROR('pub_output=csv'!K49,"")</f>
        <v>0</v>
      </c>
      <c r="E49" s="33">
        <f>IFERROR('pub_output=csv'!J49,"")</f>
        <v>0</v>
      </c>
      <c r="G49" s="17">
        <f>IFERROR('pub_output=csv'!C49,"")</f>
        <v>0</v>
      </c>
      <c r="H49" s="17">
        <f>IFERROR('pub_output=csv'!D49,"")</f>
        <v>0</v>
      </c>
      <c r="I49" s="17">
        <f>IFERROR('pub_output=csv'!E49,"")</f>
        <v>0</v>
      </c>
      <c r="J49" s="17">
        <f>IFERROR('pub_output=csv'!F49,"")</f>
        <v>0</v>
      </c>
      <c r="K49" s="17">
        <f>IFERROR('pub_output=csv'!G49,"")</f>
        <v>0</v>
      </c>
      <c r="L49" s="17" t="str">
        <f>IFERROR('pub_output=csv'!#REF!,"")</f>
        <v/>
      </c>
      <c r="M49" s="25" t="str">
        <f t="shared" si="26"/>
        <v/>
      </c>
      <c r="N49" s="25" t="str">
        <f t="shared" si="23"/>
        <v/>
      </c>
      <c r="O49" s="25" t="str">
        <f t="shared" si="22"/>
        <v/>
      </c>
      <c r="P49" s="25" t="str">
        <f t="shared" si="15"/>
        <v/>
      </c>
      <c r="Q49" s="25" t="str">
        <f t="shared" si="16"/>
        <v/>
      </c>
      <c r="R49" s="25" t="str">
        <f t="shared" si="17"/>
        <v/>
      </c>
      <c r="S49" s="25" t="str">
        <f t="shared" si="18"/>
        <v/>
      </c>
      <c r="T49" s="25" t="str">
        <f t="shared" si="19"/>
        <v/>
      </c>
      <c r="U49" s="25" t="str">
        <f t="shared" si="20"/>
        <v/>
      </c>
      <c r="V49" s="25" t="str">
        <f>IFERROR(1*IF(#REF!=0,"",#REF!),"")</f>
        <v/>
      </c>
      <c r="W49" s="25" t="str">
        <f>IFERROR(1*IF(#REF!=0,"",#REF!),"")</f>
        <v/>
      </c>
      <c r="X49" s="25" t="str">
        <f>IFERROR(1*IF(#REF!=0,"",#REF!),"")</f>
        <v/>
      </c>
      <c r="Y49" s="25">
        <f t="shared" si="21"/>
        <v>0</v>
      </c>
    </row>
    <row r="50" spans="1:25" x14ac:dyDescent="0.25">
      <c r="A50" s="25">
        <f>IFERROR('pub_output=csv'!B50,"")</f>
        <v>0</v>
      </c>
      <c r="B50" s="25" t="str">
        <f t="shared" si="24"/>
        <v/>
      </c>
      <c r="C50" s="33" t="str">
        <f t="shared" si="25"/>
        <v/>
      </c>
      <c r="D50" s="33">
        <f>IFERROR('pub_output=csv'!K50,"")</f>
        <v>0</v>
      </c>
      <c r="E50" s="33">
        <f>IFERROR('pub_output=csv'!J50,"")</f>
        <v>0</v>
      </c>
      <c r="G50" s="17">
        <f>IFERROR('pub_output=csv'!C50,"")</f>
        <v>0</v>
      </c>
      <c r="H50" s="17">
        <f>IFERROR('pub_output=csv'!D50,"")</f>
        <v>0</v>
      </c>
      <c r="I50" s="17">
        <f>IFERROR('pub_output=csv'!E50,"")</f>
        <v>0</v>
      </c>
      <c r="J50" s="17">
        <f>IFERROR('pub_output=csv'!F50,"")</f>
        <v>0</v>
      </c>
      <c r="K50" s="17">
        <f>IFERROR('pub_output=csv'!G50,"")</f>
        <v>0</v>
      </c>
      <c r="L50" s="17" t="str">
        <f>IFERROR('pub_output=csv'!#REF!,"")</f>
        <v/>
      </c>
      <c r="M50" s="25" t="str">
        <f t="shared" si="26"/>
        <v/>
      </c>
      <c r="N50" s="25" t="str">
        <f t="shared" si="23"/>
        <v/>
      </c>
      <c r="O50" s="25" t="str">
        <f t="shared" si="22"/>
        <v/>
      </c>
      <c r="P50" s="25" t="str">
        <f t="shared" si="15"/>
        <v/>
      </c>
      <c r="Q50" s="25" t="str">
        <f t="shared" si="16"/>
        <v/>
      </c>
      <c r="R50" s="25" t="str">
        <f t="shared" si="17"/>
        <v/>
      </c>
      <c r="S50" s="25" t="str">
        <f t="shared" si="18"/>
        <v/>
      </c>
      <c r="T50" s="25" t="str">
        <f t="shared" si="19"/>
        <v/>
      </c>
      <c r="U50" s="25" t="str">
        <f t="shared" si="20"/>
        <v/>
      </c>
      <c r="V50" s="25" t="str">
        <f>IFERROR(1*IF(#REF!=0,"",#REF!),"")</f>
        <v/>
      </c>
      <c r="W50" s="25" t="str">
        <f>IFERROR(1*IF(#REF!=0,"",#REF!),"")</f>
        <v/>
      </c>
      <c r="X50" s="25" t="str">
        <f>IFERROR(1*IF(#REF!=0,"",#REF!),"")</f>
        <v/>
      </c>
      <c r="Y50" s="25">
        <f t="shared" si="21"/>
        <v>0</v>
      </c>
    </row>
    <row r="51" spans="1:25" x14ac:dyDescent="0.25">
      <c r="A51" s="25">
        <f>IFERROR('pub_output=csv'!B51,"")</f>
        <v>0</v>
      </c>
      <c r="B51" s="25" t="str">
        <f t="shared" si="24"/>
        <v/>
      </c>
      <c r="C51" s="33" t="str">
        <f t="shared" si="25"/>
        <v/>
      </c>
      <c r="D51" s="33">
        <f>IFERROR('pub_output=csv'!K51,"")</f>
        <v>0</v>
      </c>
      <c r="E51" s="33">
        <f>IFERROR('pub_output=csv'!J51,"")</f>
        <v>0</v>
      </c>
      <c r="G51" s="17">
        <f>IFERROR('pub_output=csv'!C51,"")</f>
        <v>0</v>
      </c>
      <c r="H51" s="17">
        <f>IFERROR('pub_output=csv'!D51,"")</f>
        <v>0</v>
      </c>
      <c r="I51" s="17">
        <f>IFERROR('pub_output=csv'!E51,"")</f>
        <v>0</v>
      </c>
      <c r="J51" s="17">
        <f>IFERROR('pub_output=csv'!F51,"")</f>
        <v>0</v>
      </c>
      <c r="K51" s="17">
        <f>IFERROR('pub_output=csv'!G51,"")</f>
        <v>0</v>
      </c>
      <c r="L51" s="17" t="str">
        <f>IFERROR('pub_output=csv'!#REF!,"")</f>
        <v/>
      </c>
      <c r="M51" s="25" t="str">
        <f t="shared" si="26"/>
        <v/>
      </c>
      <c r="N51" s="25" t="str">
        <f t="shared" si="23"/>
        <v/>
      </c>
      <c r="O51" s="25" t="str">
        <f t="shared" si="22"/>
        <v/>
      </c>
      <c r="P51" s="25" t="str">
        <f t="shared" si="15"/>
        <v/>
      </c>
      <c r="Q51" s="25" t="str">
        <f t="shared" si="16"/>
        <v/>
      </c>
      <c r="R51" s="25" t="str">
        <f t="shared" si="17"/>
        <v/>
      </c>
      <c r="S51" s="25" t="str">
        <f t="shared" si="18"/>
        <v/>
      </c>
      <c r="T51" s="25" t="str">
        <f t="shared" si="19"/>
        <v/>
      </c>
      <c r="U51" s="25" t="str">
        <f t="shared" si="20"/>
        <v/>
      </c>
      <c r="V51" s="25" t="str">
        <f>IFERROR(1*IF(#REF!=0,"",#REF!),"")</f>
        <v/>
      </c>
      <c r="W51" s="25" t="str">
        <f>IFERROR(1*IF(#REF!=0,"",#REF!),"")</f>
        <v/>
      </c>
      <c r="X51" s="25" t="str">
        <f>IFERROR(1*IF(#REF!=0,"",#REF!),"")</f>
        <v/>
      </c>
      <c r="Y51" s="25">
        <f t="shared" si="21"/>
        <v>0</v>
      </c>
    </row>
    <row r="52" spans="1:25" x14ac:dyDescent="0.25">
      <c r="A52" s="25">
        <f>IFERROR('pub_output=csv'!B52,"")</f>
        <v>0</v>
      </c>
      <c r="B52" s="25" t="str">
        <f t="shared" si="24"/>
        <v/>
      </c>
      <c r="C52" s="33" t="str">
        <f t="shared" si="25"/>
        <v/>
      </c>
      <c r="D52" s="33">
        <f>IFERROR('pub_output=csv'!K52,"")</f>
        <v>0</v>
      </c>
      <c r="E52" s="33">
        <f>IFERROR('pub_output=csv'!J52,"")</f>
        <v>0</v>
      </c>
      <c r="G52" s="17">
        <f>IFERROR('pub_output=csv'!C52,"")</f>
        <v>0</v>
      </c>
      <c r="H52" s="17">
        <f>IFERROR('pub_output=csv'!D52,"")</f>
        <v>0</v>
      </c>
      <c r="I52" s="17">
        <f>IFERROR('pub_output=csv'!E52,"")</f>
        <v>0</v>
      </c>
      <c r="J52" s="17">
        <f>IFERROR('pub_output=csv'!F52,"")</f>
        <v>0</v>
      </c>
      <c r="K52" s="17">
        <f>IFERROR('pub_output=csv'!G52,"")</f>
        <v>0</v>
      </c>
      <c r="L52" s="17" t="str">
        <f>IFERROR('pub_output=csv'!#REF!,"")</f>
        <v/>
      </c>
      <c r="M52" s="25" t="str">
        <f t="shared" si="26"/>
        <v/>
      </c>
      <c r="N52" s="25" t="str">
        <f t="shared" si="23"/>
        <v/>
      </c>
      <c r="O52" s="25" t="str">
        <f t="shared" si="22"/>
        <v/>
      </c>
      <c r="P52" s="25" t="str">
        <f t="shared" si="15"/>
        <v/>
      </c>
      <c r="Q52" s="25" t="str">
        <f t="shared" si="16"/>
        <v/>
      </c>
      <c r="R52" s="25" t="str">
        <f t="shared" si="17"/>
        <v/>
      </c>
      <c r="S52" s="25" t="str">
        <f t="shared" si="18"/>
        <v/>
      </c>
      <c r="T52" s="25" t="str">
        <f t="shared" si="19"/>
        <v/>
      </c>
      <c r="U52" s="25" t="str">
        <f t="shared" si="20"/>
        <v/>
      </c>
      <c r="V52" s="25" t="str">
        <f>IFERROR(1*IF(#REF!=0,"",#REF!),"")</f>
        <v/>
      </c>
      <c r="W52" s="25" t="str">
        <f>IFERROR(1*IF(#REF!=0,"",#REF!),"")</f>
        <v/>
      </c>
      <c r="X52" s="25" t="str">
        <f>IFERROR(1*IF(#REF!=0,"",#REF!),"")</f>
        <v/>
      </c>
      <c r="Y52" s="25">
        <f t="shared" si="21"/>
        <v>0</v>
      </c>
    </row>
    <row r="53" spans="1:25" x14ac:dyDescent="0.25">
      <c r="A53" s="25">
        <f>IFERROR('pub_output=csv'!B53,"")</f>
        <v>0</v>
      </c>
      <c r="B53" s="25" t="str">
        <f t="shared" si="24"/>
        <v/>
      </c>
      <c r="C53" s="33" t="str">
        <f t="shared" si="25"/>
        <v/>
      </c>
      <c r="D53" s="33">
        <f>IFERROR('pub_output=csv'!K53,"")</f>
        <v>0</v>
      </c>
      <c r="E53" s="33">
        <f>IFERROR('pub_output=csv'!J53,"")</f>
        <v>0</v>
      </c>
      <c r="G53" s="17">
        <f>IFERROR('pub_output=csv'!C53,"")</f>
        <v>0</v>
      </c>
      <c r="H53" s="17">
        <f>IFERROR('pub_output=csv'!D53,"")</f>
        <v>0</v>
      </c>
      <c r="I53" s="17">
        <f>IFERROR('pub_output=csv'!E53,"")</f>
        <v>0</v>
      </c>
      <c r="J53" s="17">
        <f>IFERROR('pub_output=csv'!F53,"")</f>
        <v>0</v>
      </c>
      <c r="K53" s="17">
        <f>IFERROR('pub_output=csv'!G53,"")</f>
        <v>0</v>
      </c>
      <c r="L53" s="17" t="str">
        <f>IFERROR('pub_output=csv'!#REF!,"")</f>
        <v/>
      </c>
      <c r="M53" s="25" t="str">
        <f t="shared" si="26"/>
        <v/>
      </c>
      <c r="N53" s="25" t="str">
        <f t="shared" si="23"/>
        <v/>
      </c>
      <c r="O53" s="25" t="str">
        <f t="shared" si="22"/>
        <v/>
      </c>
      <c r="P53" s="25" t="str">
        <f t="shared" ref="P53:U54" si="27">IF(G53=0,"",G53)</f>
        <v/>
      </c>
      <c r="Q53" s="25" t="str">
        <f t="shared" si="27"/>
        <v/>
      </c>
      <c r="R53" s="25" t="str">
        <f t="shared" si="27"/>
        <v/>
      </c>
      <c r="S53" s="25" t="str">
        <f t="shared" si="27"/>
        <v/>
      </c>
      <c r="T53" s="25" t="str">
        <f t="shared" si="27"/>
        <v/>
      </c>
      <c r="U53" s="25" t="str">
        <f t="shared" si="27"/>
        <v/>
      </c>
      <c r="V53" s="25" t="e">
        <f>IF(#REF!=0,"",#REF!)</f>
        <v>#REF!</v>
      </c>
      <c r="W53" s="25" t="e">
        <f>IF(#REF!=0,"",#REF!)</f>
        <v>#REF!</v>
      </c>
      <c r="X53" s="25" t="e">
        <f>IF(#REF!=0,"",#REF!)</f>
        <v>#REF!</v>
      </c>
    </row>
    <row r="54" spans="1:25" x14ac:dyDescent="0.25">
      <c r="A54" s="25">
        <f>IFERROR('pub_output=csv'!B54,"")</f>
        <v>0</v>
      </c>
      <c r="B54" s="25" t="str">
        <f t="shared" si="24"/>
        <v/>
      </c>
      <c r="C54" s="33" t="str">
        <f t="shared" si="25"/>
        <v/>
      </c>
      <c r="D54" s="33">
        <f>IFERROR('pub_output=csv'!K54,"")</f>
        <v>0</v>
      </c>
      <c r="E54" s="33">
        <f>IFERROR('pub_output=csv'!J54,"")</f>
        <v>0</v>
      </c>
      <c r="G54" s="17">
        <f>IFERROR('pub_output=csv'!C54,"")</f>
        <v>0</v>
      </c>
      <c r="H54" s="17">
        <f>IFERROR('pub_output=csv'!D54,"")</f>
        <v>0</v>
      </c>
      <c r="I54" s="17">
        <f>IFERROR('pub_output=csv'!E54,"")</f>
        <v>0</v>
      </c>
      <c r="J54" s="17">
        <f>IFERROR('pub_output=csv'!F54,"")</f>
        <v>0</v>
      </c>
      <c r="K54" s="17">
        <f>IFERROR('pub_output=csv'!G54,"")</f>
        <v>0</v>
      </c>
      <c r="L54" s="17" t="str">
        <f>IFERROR('pub_output=csv'!#REF!,"")</f>
        <v/>
      </c>
      <c r="M54" s="25" t="str">
        <f t="shared" si="26"/>
        <v/>
      </c>
      <c r="N54" s="25" t="str">
        <f t="shared" si="23"/>
        <v/>
      </c>
      <c r="O54" s="25" t="str">
        <f t="shared" si="22"/>
        <v/>
      </c>
      <c r="P54" s="25" t="str">
        <f t="shared" si="27"/>
        <v/>
      </c>
      <c r="Q54" s="25" t="str">
        <f t="shared" si="27"/>
        <v/>
      </c>
      <c r="R54" s="25" t="str">
        <f t="shared" si="27"/>
        <v/>
      </c>
      <c r="S54" s="25" t="str">
        <f t="shared" si="27"/>
        <v/>
      </c>
      <c r="T54" s="25" t="str">
        <f t="shared" si="27"/>
        <v/>
      </c>
      <c r="U54" s="25" t="str">
        <f t="shared" si="27"/>
        <v/>
      </c>
      <c r="V54" s="25" t="e">
        <f>IF(#REF!=0,"",#REF!)</f>
        <v>#REF!</v>
      </c>
      <c r="W54" s="25" t="e">
        <f>IF(#REF!=0,"",#REF!)</f>
        <v>#REF!</v>
      </c>
      <c r="X54" s="25" t="e">
        <f>IF(#REF!=0,"",#REF!)</f>
        <v>#REF!</v>
      </c>
    </row>
  </sheetData>
  <autoFilter ref="C4:M54" xr:uid="{00000000-0009-0000-0000-000002000000}">
    <sortState xmlns:xlrd2="http://schemas.microsoft.com/office/spreadsheetml/2017/richdata2" ref="C5:P54">
      <sortCondition ref="C5:C54"/>
    </sortState>
  </autoFilter>
  <hyperlinks>
    <hyperlink ref="D40" r:id="rId1" display="tomsk@stg.ru" xr:uid="{00000000-0004-0000-0200-000000000000}"/>
  </hyperlinks>
  <pageMargins left="0.7" right="0.7" top="0.75" bottom="0.75" header="0.511811023622047" footer="0.511811023622047"/>
  <pageSetup paperSize="9" orientation="portrait" horizontalDpi="300" verticalDpi="30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DataMashup xmlns="http://schemas.microsoft.com/DataMashup" sqmid="8a7d431f-dc48-4198-abc7-2ce4b02366d4">AAAAAIYEAABQSwMEFAACAAgAmkldWFOxxzakAAAA9QAAABIAHABDb25maWcvUGFja2FnZS54bWwgohgAKKAUAAAAAAAAAAAAAAAAAAAAAAAAAAAAhY9LDoIwGISvQrqnRYwGyU9ZuJXEaDRum1KhEYrpw3I3Fx7JK4hR1J3LmW8mmblfb5D3bRNchDayUxma4AgFQvGulKrKkLPHMEE5hTXjJ1aJYAgrk/ZGZqi29pwS4r3Hfoo7XZE4iibkUKy2vBYtC6Uyliku0KdV/m8hCvvXGBrjRYJn82ESkNGDQqovjwf2pD8mLF1jnRZUu3CzAzJKIO8L9AFQSwMEFAACAAgAmkldWA/K6aukAAAA6QAAABMAHABbQ29udGVudF9UeXBlc10ueG1sIKIYACigFAAAAAAAAAAAAAAAAAAAAAAAAAAAAG2OSw7CMAxErxJ5n7qwQAg1ZQHcgAtEwf2I5qPGReFsLDgSVyBtd4ilZ+Z55vN6V8dkB/GgMfbeKdgUJQhyxt961yqYuJF7ONbV9Rkoihx1UUHHHA6I0XRkdSx8IJedxo9Wcz7HFoM2d90Sbstyh8Y7JseS5x9QV2dq9DSwuKQsr7UZB3Fac3OVAqbEuMj4l7A/eR3C0BvN2cQkbZR2IXEZXn8BUEsDBBQAAgAIAJpJXVixYHbkgAEAAOsCAAATABwARm9ybXVsYXMvU2VjdGlvbjEubSCiGAAooBQAAAAAAAAAAAAAAAAAAAAAAAAAAACNkdtKw0AQhu8LfYclvWkhTRqttbUEsfGAoNDSakURaZJpGkyyITtJPdALvfHCF/BFxCoeXmH7Rm4pIhYWXFh2+P4ddv5/GTjo04h0F6fRzOfyOTYaJOCSghKn9iZNMU7RdFimEJMEgPkcEYs/ze5m9/xz9sA/+JS/Cc1imbZNnTSECIt9sDWLRihqVlRGiDHb0HWXOkzzKPUC0Bwa6ixOYOCyEQAy3dVBX2lvWSdlI+t4YzzJ7OzqwE3XKXh95gVh/wiH5fpuqwU27GWt4567628Nb24qTnX/8sI6PG0nMD60G9WGpy+NXlLPtiHwQx8hMRVVUYlFgzSMmGmsqmQncqjrR55ZW6tUDJV0UorQxesAzN9SE/7OS+rCfkHhT/yFv/NnYX++P2aP/JWIRKb8ax5Ub2CLll4yiNiQJuHitd51DKy4HJ16e6ssdEPMheIOQbjCiUp++IqEr0p4VcLXJLwm4esSXpfwhoQbFZkgc2zILBt/PU9K+Zwf/edPmt9QSwECLQAUAAIACACaSV1YU7HHNqQAAAD1AAAAEgAAAAAAAAAAAAAAAAAAAAAAQ29uZmlnL1BhY2thZ2UueG1sUEsBAi0AFAACAAgAmkldWA/K6aukAAAA6QAAABMAAAAAAAAAAAAAAAAA8AAAAFtDb250ZW50X1R5cGVzXS54bWxQSwECLQAUAAIACACaSV1YsWB25IABAADrAgAAEwAAAAAAAAAAAAAAAADhAQAARm9ybXVsYXMvU2VjdGlvbjEubVBLBQYAAAAAAwADAMIAAACuAwAAAAAQAQAA77u/PD94bWwgdmVyc2lvbj0iMS4wIiBlbmNvZGluZz0idXRmLTgiPz48UGVybWlzc2lvbkxpc3QgeG1sbnM6eHNpPSJodHRwOi8vd3d3LnczLm9yZy8yMDAxL1hNTFNjaGVtYS1pbnN0YW5jZSIgeG1sbnM6eHNkPSJodHRwOi8vd3d3LnczLm9yZy8yMDAxL1hNTFNjaGVtYSI+PENhbkV2YWx1YXRlRnV0dXJlUGFja2FnZXM+ZmFsc2U8L0NhbkV2YWx1YXRlRnV0dXJlUGFja2FnZXM+PEZpcmV3YWxsRW5hYmxlZD50cnVlPC9GaXJld2FsbEVuYWJsZWQ+PC9QZXJtaXNzaW9uTGlzdD5QEAAAAAAAAC4QAADvu788P3htbCB2ZXJzaW9uPSIxLjAiIGVuY29kaW5nPSJ1dGYtOCI/PjxMb2NhbFBhY2thZ2VNZXRhZGF0YUZpbGUgeG1sbnM6eHNpPSJodHRwOi8vd3d3LnczLm9yZy8yMDAxL1hNTFNjaGVtYS1pbnN0YW5jZSIgeG1sbnM6eHNkPSJodHRwOi8vd3d3LnczLm9yZy8yMDAxL1hNTFNjaGVtYSI+PEl0ZW1zPjxJdGVtPjxJdGVtTG9jYXRpb24+PEl0ZW1UeXBlPkFsbEZvcm11bGFzPC9JdGVtVHlwZT48SXRlbVBhdGggLz48L0l0ZW1Mb2NhdGlvbj48U3RhYmxlRW50cmllcz48RW50cnkgVHlwZT0iUmVsYXRpb25zaGlwcyIgVmFsdWU9InNBQUFBQUE9PSIgLz48L1N0YWJsZUVudHJpZXM+PC9JdGVtPjxJdGVtPjxJdGVtTG9jYXRpb24+PEl0ZW1UeXBlPkZvcm11bGE8L0l0ZW1UeXBlPjxJdGVtUGF0aD5TZWN0aW9uMS9wdWIlM0ZvdXRwdXQlM0Rjc3Y8L0l0ZW1QYXRoPjwvSXRlbUxvY2F0aW9uPjxTdGFibGVFbnRyaWVzPjxFbnRyeSBUeXBlPSJJc1ByaXZhdGUiIFZhbHVlPSJsMCIgLz48RW50cnkgVHlwZT0iRmlsbEVuYWJsZWQiIFZhbHVlPSJsMSIgLz48RW50cnkgVHlwZT0iRmlsbE9iamVjdFR5cGUiIFZhbHVlPSJzVGFibGUiIC8+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wdWJfb3V0cHV0X2NzdiIgLz48RW50cnkgVHlwZT0iRmlsbGVkQ29tcGxldGVSZXN1bHRUb1dvcmtzaGVldCIgVmFsdWU9ImwxIiAvPjxFbnRyeSBUeXBlPSJRdWVyeUlEIiBWYWx1ZT0iczNmNWQ1OTc2LTJlNGMtNGM0Zi1hODA5LTVlZTc0Y2VmMDdmNSIgLz48RW50cnkgVHlwZT0iRmlsbExhc3RVcGRhdGVkIiBWYWx1ZT0iZDIwMjQtMDItMjlUMDY6MTI6NTMuNDgzNzI2M1oiIC8+PEVudHJ5IFR5cGU9IkZpbGxDb2x1bW5UeXBlcyIgVmFsdWU9InNCZ1lHQmdZR0JnWUdCZ1lHQmc9PSIgLz48RW50cnkgVHlwZT0iRmlsbEVycm9yQ291bnQiIFZhbHVlPSJsMCIg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ywmcXVvdDtDb2x1bW4xMSZxdW90OywmcXVvdDtDb2x1bW4xMiZxdW90OywmcXVvdDtDb2x1bW4xMyZxdW90O10iIC8+PEVudHJ5IFR5cGU9IkZpbGxFcnJvckNvZGUiIFZhbHVlPSJzVW5rbm93biIgLz48RW50cnkgVHlwZT0iRmlsbFN0YXR1cyIgVmFsdWU9InNDb21wbGV0ZSIgLz48RW50cnkgVHlwZT0iRmlsbENvdW50IiBWYWx1ZT0ibDMzIiAvPjxFbnRyeSBUeXBlPSJSZWxhdGlvbnNoaXBJbmZvQ29udGFpbmVyIiBWYWx1ZT0ic3smcXVvdDtjb2x1bW5Db3VudCZxdW90OzoxMywmcXVvdDtrZXlDb2x1bW5OYW1lcyZxdW90OzpbXSwmcXVvdDtxdWVyeVJlbGF0aW9uc2hpcHMmcXVvdDs6W10sJnF1b3Q7Y29sdW1uSWRlbnRpdGllcyZxdW90OzpbJnF1b3Q7U2VjdGlvbjEvcHViP291dHB1dD1jc3YvQXV0b1JlbW92ZWRDb2x1bW5zMS57Q29sdW1uMSwwfSZxdW90OywmcXVvdDtTZWN0aW9uMS9wdWI/b3V0cHV0PWNzdi9BdXRvUmVtb3ZlZENvbHVtbnMxLntDb2x1bW4yLDF9JnF1b3Q7LCZxdW90O1NlY3Rpb24xL3B1Yj9vdXRwdXQ9Y3N2L0F1dG9SZW1vdmVkQ29sdW1uczEue0NvbHVtbjMsMn0mcXVvdDssJnF1b3Q7U2VjdGlvbjEvcHViP291dHB1dD1jc3YvQXV0b1JlbW92ZWRDb2x1bW5zMS57Q29sdW1uNCwzfSZxdW90OywmcXVvdDtTZWN0aW9uMS9wdWI/b3V0cHV0PWNzdi9BdXRvUmVtb3ZlZENvbHVtbnMxLntDb2x1bW41LDR9JnF1b3Q7LCZxdW90O1NlY3Rpb24xL3B1Yj9vdXRwdXQ9Y3N2L0F1dG9SZW1vdmVkQ29sdW1uczEue0NvbHVtbjYsNX0mcXVvdDssJnF1b3Q7U2VjdGlvbjEvcHViP291dHB1dD1jc3YvQXV0b1JlbW92ZWRDb2x1bW5zMS57Q29sdW1uNyw2fSZxdW90OywmcXVvdDtTZWN0aW9uMS9wdWI/b3V0cHV0PWNzdi9BdXRvUmVtb3ZlZENvbHVtbnMxLntDb2x1bW44LDd9JnF1b3Q7LCZxdW90O1NlY3Rpb24xL3B1Yj9vdXRwdXQ9Y3N2L0F1dG9SZW1vdmVkQ29sdW1uczEue0NvbHVtbjksOH0mcXVvdDssJnF1b3Q7U2VjdGlvbjEvcHViP291dHB1dD1jc3YvQXV0b1JlbW92ZWRDb2x1bW5zMS57Q29sdW1uMTAsOX0mcXVvdDssJnF1b3Q7U2VjdGlvbjEvcHViP291dHB1dD1jc3YvQXV0b1JlbW92ZWRDb2x1bW5zMS57Q29sdW1uMTEsMTB9JnF1b3Q7LCZxdW90O1NlY3Rpb24xL3B1Yj9vdXRwdXQ9Y3N2L0F1dG9SZW1vdmVkQ29sdW1uczEue0NvbHVtbjEyLDExfSZxdW90OywmcXVvdDtTZWN0aW9uMS9wdWI/b3V0cHV0PWNzdi9BdXRvUmVtb3ZlZENvbHVtbnMxLntDb2x1bW4xMywxMn0mcXVvdDtdLCZxdW90O0NvbHVtbkNvdW50JnF1b3Q7OjEzLCZxdW90O0tleUNvbHVtbk5hbWVzJnF1b3Q7OltdLCZxdW90O0NvbHVtbklkZW50aXRpZXMmcXVvdDs6WyZxdW90O1NlY3Rpb24xL3B1Yj9vdXRwdXQ9Y3N2L0F1dG9SZW1vdmVkQ29sdW1uczEue0NvbHVtbjEsMH0mcXVvdDssJnF1b3Q7U2VjdGlvbjEvcHViP291dHB1dD1jc3YvQXV0b1JlbW92ZWRDb2x1bW5zMS57Q29sdW1uMiwxfSZxdW90OywmcXVvdDtTZWN0aW9uMS9wdWI/b3V0cHV0PWNzdi9BdXRvUmVtb3ZlZENvbHVtbnMxLntDb2x1bW4zLDJ9JnF1b3Q7LCZxdW90O1NlY3Rpb24xL3B1Yj9vdXRwdXQ9Y3N2L0F1dG9SZW1vdmVkQ29sdW1uczEue0NvbHVtbjQsM30mcXVvdDssJnF1b3Q7U2VjdGlvbjEvcHViP291dHB1dD1jc3YvQXV0b1JlbW92ZWRDb2x1bW5zMS57Q29sdW1uNSw0fSZxdW90OywmcXVvdDtTZWN0aW9uMS9wdWI/b3V0cHV0PWNzdi9BdXRvUmVtb3ZlZENvbHVtbnMxLntDb2x1bW42LDV9JnF1b3Q7LCZxdW90O1NlY3Rpb24xL3B1Yj9vdXRwdXQ9Y3N2L0F1dG9SZW1vdmVkQ29sdW1uczEue0NvbHVtbjcsNn0mcXVvdDssJnF1b3Q7U2VjdGlvbjEvcHViP291dHB1dD1jc3YvQXV0b1JlbW92ZWRDb2x1bW5zMS57Q29sdW1uOCw3fSZxdW90OywmcXVvdDtTZWN0aW9uMS9wdWI/b3V0cHV0PWNzdi9BdXRvUmVtb3ZlZENvbHVtbnMxLntDb2x1bW45LDh9JnF1b3Q7LCZxdW90O1NlY3Rpb24xL3B1Yj9vdXRwdXQ9Y3N2L0F1dG9SZW1vdmVkQ29sdW1uczEue0NvbHVtbjEwLDl9JnF1b3Q7LCZxdW90O1NlY3Rpb24xL3B1Yj9vdXRwdXQ9Y3N2L0F1dG9SZW1vdmVkQ29sdW1uczEue0NvbHVtbjExLDEwfSZxdW90OywmcXVvdDtTZWN0aW9uMS9wdWI/b3V0cHV0PWNzdi9BdXRvUmVtb3ZlZENvbHVtbnMxLntDb2x1bW4xMiwxMX0mcXVvdDssJnF1b3Q7U2VjdGlvbjEvcHViP291dHB1dD1jc3YvQXV0b1JlbW92ZWRDb2x1bW5zMS57Q29sdW1uMTMsMTJ9JnF1b3Q7XSwmcXVvdDtSZWxhdGlvbnNoaXBJbmZvJnF1b3Q7OltdfSIgLz48RW50cnkgVHlwZT0iQWRkZWRUb0RhdGFNb2RlbCIgVmFsdWU9ImwwIiAvPjwvU3RhYmxlRW50cmllcz48L0l0ZW0+PEl0ZW0+PEl0ZW1Mb2NhdGlvbj48SXRlbVR5cGU+Rm9ybXVsYTwvSXRlbVR5cGU+PEl0ZW1QYXRoPlNlY3Rpb24xL3B1YiUzRm91dHB1dCUzRGNzdi8lRDAlOTglRDElODElRDElODIlRDAlQkUlRDElODclRDAlQkQlRDAlQjglRDAlQkE8L0l0ZW1QYXRoPjwvSXRlbUxvY2F0aW9uPjxTdGFibGVFbnRyaWVzIC8+PC9JdGVtPjxJdGVtPjxJdGVtTG9jYXRpb24+PEl0ZW1UeXBlPkZvcm11bGE8L0l0ZW1UeXBlPjxJdGVtUGF0aD5TZWN0aW9uMS9wdWIlM0ZvdXRwdXQlM0Rjc3YvJUQwJTk4JUQwJUI3JUQwJUJDJUQwJUI1JUQwJUJEJUQwJUI1JUQwJUJEJUQwJUJEJUQxJThCJUQwJUI5JTIwJUQxJTgyJUQwJUI4JUQwJUJGPC9JdGVtUGF0aD48L0l0ZW1Mb2NhdGlvbj48U3RhYmxlRW50cmllcyAvPjwvSXRlbT48L0l0ZW1zPjwvTG9jYWxQYWNrYWdlTWV0YWRhdGFGaWxlPhYAAABQSwUGAAAAAAAAAAAAAAAAAAAAAAAAJgEAAAEAAADQjJ3fARXREYx6AMBPwpfrAQAAADY7nnEixLxBmaej4Cinxi4AAAAAAgAAAAAAEGYAAAABAAAgAAAAGs1amV/xK4VGwRmfZfSSx+Gn7CQgbBjmorquOrX93XIAAAAADoAAAAACAAAgAAAALcJ0dnXPF9SEklM+w7QEDdnibf+RjBVNdpev7DOi9Y1QAAAAzg+GS0hzh2UAd1KYyXhlu3vPb3ikec4GzEy2arqHa4OBVZ90uD3nX0MNfkXaPW5NpiCyyux1e3kPJ/uBSovVXbo80jl5VG68fi4wCd6JELdAAAAAqhlarFvrAR9QK0ZT0/XNq0kD8VeG4Zsv3pJe2+B4VFeru3b7X+bBP1I5Tt7YW86YYtI5ByJY6wl6T9bW2u0lMA==</DataMashup>
</file>

<file path=customXml/itemProps1.xml><?xml version="1.0" encoding="utf-8"?>
<ds:datastoreItem xmlns:ds="http://schemas.openxmlformats.org/officeDocument/2006/customXml" ds:itemID="{EFEB3EC7-A512-4960-A0CD-56597A044AD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заявка</vt:lpstr>
      <vt:lpstr>pub_output=csv</vt:lpstr>
      <vt:lpstr>сервисный</vt:lpstr>
      <vt:lpstr>заявка!Область_печати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Денис</dc:creator>
  <cp:lastModifiedBy>Равиль Сафиуллин</cp:lastModifiedBy>
  <cp:revision>10</cp:revision>
  <dcterms:created xsi:type="dcterms:W3CDTF">2021-05-12T06:02:33Z</dcterms:created>
  <dcterms:modified xsi:type="dcterms:W3CDTF">2026-01-28T06:04:45Z</dcterms:modified>
  <dc:language>ru-RU</dc:language>
</cp:coreProperties>
</file>